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D83CC67-0339-4840-AF72-F3C4DE152F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Foglio1!$A$3:$XEP$298</definedName>
    <definedName name="_xlnm.Print_Area" localSheetId="0">Foglio1!$C$3:$BB$300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98" i="1" l="1"/>
  <c r="AV284" i="1"/>
  <c r="AV283" i="1"/>
  <c r="AV282" i="1"/>
  <c r="AV281" i="1"/>
  <c r="AX272" i="1"/>
  <c r="AV272" i="1"/>
  <c r="N272" i="1"/>
  <c r="W260" i="1"/>
  <c r="AX257" i="1"/>
  <c r="T246" i="1"/>
  <c r="P246" i="1"/>
  <c r="O246" i="1"/>
  <c r="BC243" i="1"/>
  <c r="W236" i="1"/>
  <c r="W235" i="1"/>
  <c r="AX227" i="1"/>
  <c r="BF226" i="1"/>
  <c r="BE226" i="1"/>
  <c r="W218" i="1"/>
  <c r="AX212" i="1"/>
  <c r="AX209" i="1"/>
  <c r="AV209" i="1"/>
  <c r="AX200" i="1"/>
  <c r="AV200" i="1"/>
  <c r="AX199" i="1"/>
  <c r="W199" i="1"/>
  <c r="W173" i="1"/>
  <c r="M168" i="1"/>
  <c r="W162" i="1"/>
  <c r="W121" i="1"/>
  <c r="W94" i="1"/>
  <c r="W87" i="1"/>
  <c r="W85" i="1"/>
  <c r="W38" i="1"/>
  <c r="W26" i="1"/>
  <c r="W19" i="1"/>
  <c r="AX18" i="1"/>
  <c r="AV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X8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anno 2009 €. 443,44
anno 2017 €. 973,67</t>
        </r>
      </text>
    </comment>
    <comment ref="X9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anno 2009 €.666,86
anno 2017 €.1.537,54
</t>
        </r>
      </text>
    </comment>
    <comment ref="X17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anno 2014 €. 9000,00
anno 2017 €. 18.000,00
</t>
        </r>
      </text>
    </comment>
    <comment ref="W19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anno 2009 €.3.400,00
anno 2017 €.7.555,46
</t>
        </r>
      </text>
    </comment>
    <comment ref="X26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anno 2009 € 2745,47
anno 2017 € 6479,53
</t>
        </r>
      </text>
    </comment>
    <comment ref="W28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anno 2003 €.940,00
anno 2017 €.5.660,00
</t>
        </r>
      </text>
    </comment>
  </commentList>
</comments>
</file>

<file path=xl/sharedStrings.xml><?xml version="1.0" encoding="utf-8"?>
<sst xmlns="http://schemas.openxmlformats.org/spreadsheetml/2006/main" count="2791" uniqueCount="1237">
  <si>
    <t>CANONI  E DEPOSITI</t>
  </si>
  <si>
    <t>DATI DEL CONTRATTO</t>
  </si>
  <si>
    <t>DATI TECNICI</t>
  </si>
  <si>
    <t>DATI LEGALI</t>
  </si>
  <si>
    <t>SPESE ACCESSORIE</t>
  </si>
  <si>
    <t>Cod. Imm.</t>
  </si>
  <si>
    <t>Cod. Contr.</t>
  </si>
  <si>
    <t>Immobile</t>
  </si>
  <si>
    <t>Dati Immobili</t>
  </si>
  <si>
    <t>Indirizzo</t>
  </si>
  <si>
    <t>Codice fiscale</t>
  </si>
  <si>
    <t>Data di nascita</t>
  </si>
  <si>
    <t>Luogo di nascita</t>
  </si>
  <si>
    <t>N. Telefono</t>
  </si>
  <si>
    <t>Posta elettronica</t>
  </si>
  <si>
    <t>Note</t>
  </si>
  <si>
    <t xml:space="preserve"> Canone mensile </t>
  </si>
  <si>
    <t>Canone mensile con adeguamento ISTAT</t>
  </si>
  <si>
    <t xml:space="preserve"> Canone mensile posto auto-moto-cantina</t>
  </si>
  <si>
    <t>Canone mensile posto auto-moto-cantina con adeguamento ISTAT</t>
  </si>
  <si>
    <t>Arretrati</t>
  </si>
  <si>
    <t>Importo Indennità di Occupazione o Indennità a titolo risarcitorio</t>
  </si>
  <si>
    <t xml:space="preserve">Importo Indennità di Occupazione o indennità a titolo risarcitorio con adeguamento ISTAT </t>
  </si>
  <si>
    <t>Importo Indennità di Occupazione Posto auto</t>
  </si>
  <si>
    <t>Importo Indennità di Occupazione Posto auto con adeguamento ISTAT</t>
  </si>
  <si>
    <t>Contributo</t>
  </si>
  <si>
    <t>Deposito</t>
  </si>
  <si>
    <t>Anno versamento deposito</t>
  </si>
  <si>
    <t>Polizza</t>
  </si>
  <si>
    <t>Scadenza polizza</t>
  </si>
  <si>
    <t>Tipologia contratto</t>
  </si>
  <si>
    <t>Sottoscr. contratto</t>
  </si>
  <si>
    <t>Decor. contratto</t>
  </si>
  <si>
    <t>Scad. contratto</t>
  </si>
  <si>
    <t>Scad. Ultima</t>
  </si>
  <si>
    <t>Reg Num. Contratto</t>
  </si>
  <si>
    <t>Data registrazione</t>
  </si>
  <si>
    <t>Inquilino dal</t>
  </si>
  <si>
    <t>Conduttore precedente</t>
  </si>
  <si>
    <t>Visura aggiornata al</t>
  </si>
  <si>
    <t>Piano</t>
  </si>
  <si>
    <t>Partita</t>
  </si>
  <si>
    <t>Fg.</t>
  </si>
  <si>
    <t>P.lla</t>
  </si>
  <si>
    <t>Sub</t>
  </si>
  <si>
    <t>Int</t>
  </si>
  <si>
    <t>N° posto auto moto</t>
  </si>
  <si>
    <t>Cl.</t>
  </si>
  <si>
    <t xml:space="preserve">MQ </t>
  </si>
  <si>
    <t>Vani</t>
  </si>
  <si>
    <t>MQ. Bal</t>
  </si>
  <si>
    <t xml:space="preserve">Mq Consistenza </t>
  </si>
  <si>
    <t>Mq Superficie catastale</t>
  </si>
  <si>
    <t>Mq Superficie catastale escluse aree scoperte</t>
  </si>
  <si>
    <t>Rendita</t>
  </si>
  <si>
    <t>Morosità dal</t>
  </si>
  <si>
    <t>Importo Morosità</t>
  </si>
  <si>
    <t>Mesi Morosità</t>
  </si>
  <si>
    <t>Oneri mensili</t>
  </si>
  <si>
    <t>Riscaldamento per sei mesi da gennaio a giugno</t>
  </si>
  <si>
    <t>BABUINO</t>
  </si>
  <si>
    <t>Testamento</t>
  </si>
  <si>
    <t>Via del Babuino, 107 Int. 1/2</t>
  </si>
  <si>
    <t>S &amp; Partners S.r.l.</t>
  </si>
  <si>
    <t>Ufficio</t>
  </si>
  <si>
    <t>Eu Consulting &amp; Services S.r.l.</t>
  </si>
  <si>
    <t>1°/S1</t>
  </si>
  <si>
    <t>A/10</t>
  </si>
  <si>
    <t>1/^2</t>
  </si>
  <si>
    <t>Foto immobile</t>
  </si>
  <si>
    <t>Via del Babuino, 107 Int. 3</t>
  </si>
  <si>
    <t>Roma (RM)</t>
  </si>
  <si>
    <t>Abitativo</t>
  </si>
  <si>
    <t>2°/S1</t>
  </si>
  <si>
    <t>A/2</t>
  </si>
  <si>
    <t>Stato attuale</t>
  </si>
  <si>
    <t>Via del Babuino, 107 Int. 4</t>
  </si>
  <si>
    <t>Riepilogo patrimonio immobiliare</t>
  </si>
  <si>
    <t>Via del Babuino, 107 Int. 5/6</t>
  </si>
  <si>
    <t>mayernaman@gmail.com; pec: spagnahotelsrl@legalmail.it</t>
  </si>
  <si>
    <t>Sede legale : Viale Giuseppe Mazzini, 142 00195 Roma (RM)Legale rappresentante: Naman David Mayer nato a Tripoli (Libia) il03.07,1960 residente in Roma (RM) Via Rodolfo Lanciani, 2 Cap 00162 C.F.: NMNDDM60L03Z326T</t>
  </si>
  <si>
    <t>In considerazione dei lavori per i primi quattro anni il canone è pari a € 11.193,28 oltre aumenti Istat. A partire dal mese di gennaio 2023 il canone è pari a € 12.137,53 oltre aumenti Istat</t>
  </si>
  <si>
    <t>Ricettivo</t>
  </si>
  <si>
    <t>964/3T</t>
  </si>
  <si>
    <t>Emanuele 2000 S.p.a.</t>
  </si>
  <si>
    <t>3°/S1</t>
  </si>
  <si>
    <t>5/^6</t>
  </si>
  <si>
    <t>Relazione geologica</t>
  </si>
  <si>
    <t>Via del Babuino, 107 int. 7</t>
  </si>
  <si>
    <t>LEONE Maria Raffaella</t>
  </si>
  <si>
    <t>4°/S1</t>
  </si>
  <si>
    <t>Verifica periodica ascensore</t>
  </si>
  <si>
    <t>Via del Babuino, 107 Int. 8</t>
  </si>
  <si>
    <t>libero</t>
  </si>
  <si>
    <t>Via del Babuino, 107 int. 9</t>
  </si>
  <si>
    <t>Onori Maria Concetta</t>
  </si>
  <si>
    <t>5°</t>
  </si>
  <si>
    <t>Via del Babuino, 107 int. 10</t>
  </si>
  <si>
    <t>GRFSRG42D22C612V</t>
  </si>
  <si>
    <t>Chiaramonte Gulfi (RG)</t>
  </si>
  <si>
    <t>06 6783299-335 6383006-335 216267</t>
  </si>
  <si>
    <t>Arretrati scadenza 31/05/2021</t>
  </si>
  <si>
    <t>3998/3T</t>
  </si>
  <si>
    <t>Via del Babuino, 107 Int. 11</t>
  </si>
  <si>
    <t>6°</t>
  </si>
  <si>
    <t>Via del Babuino, 107</t>
  </si>
  <si>
    <t>Commerciale</t>
  </si>
  <si>
    <t>C.N. Distribution S.r.l.</t>
  </si>
  <si>
    <t>T/S1</t>
  </si>
  <si>
    <t>C/1</t>
  </si>
  <si>
    <t>S1</t>
  </si>
  <si>
    <t>C/2</t>
  </si>
  <si>
    <t>Via del Babuino, 107/a</t>
  </si>
  <si>
    <t>00389670589</t>
  </si>
  <si>
    <t>06 6791403</t>
  </si>
  <si>
    <t>menichini1865@legalmail.it</t>
  </si>
  <si>
    <t>MENICHINI MARIO E RENATO SPA, SEDE IN ROMA PIAZZA DI SPAGNA 1, P.IVA 00876001009, AMMINISTRATORE UNICO ETTORE MENICHINI, NATO A ROMA IL 14.10.1938, CF: MNCTTR38R14H501J</t>
  </si>
  <si>
    <t>Piazza di Spagna, 1</t>
  </si>
  <si>
    <t xml:space="preserve"> Sede in Roma Piazza di Spagna 1, P.IVA 00876001009, Amministratore unico Ettore Menichini, Nato a Roma IL 14.10.1938, CF: MNCTTR38R14H501J</t>
  </si>
  <si>
    <t>2650/3T</t>
  </si>
  <si>
    <t>Piazza di Spagna, 1/a</t>
  </si>
  <si>
    <t>00511210445</t>
  </si>
  <si>
    <t>338408139 ( Bianchini Alderano)</t>
  </si>
  <si>
    <t>LORIBLU SPA, Sede legale Via dell'Economia, 9 Porto Sant'Elpidio (FM) cap 63821, Registro imprese di Fermo N. 02109250445</t>
  </si>
  <si>
    <t>Gilli S.r.l.</t>
  </si>
  <si>
    <t>T</t>
  </si>
  <si>
    <t>Piazza di Spagna, 1/b</t>
  </si>
  <si>
    <t>lori@pec.it</t>
  </si>
  <si>
    <t>CALZATURIFICIO LORI SRL, Sede: Via dell'Economia, 5/9 Porto Sant'Elpidio (FM) cap 63821, CF: 00511210445, Amministratore unico: Pilotti Annarita</t>
  </si>
  <si>
    <t>San Paolo Imi S.p.a.</t>
  </si>
  <si>
    <t>BONIFAZI A</t>
  </si>
  <si>
    <t>Via Ennio Bonifazi 48/A Int. 1</t>
  </si>
  <si>
    <t>PASQUALUCCI Teresa</t>
  </si>
  <si>
    <t>1°</t>
  </si>
  <si>
    <t>A/3</t>
  </si>
  <si>
    <t>Atto di acquisto</t>
  </si>
  <si>
    <t>Via Ennio Bonifazi 48/A Int. 2</t>
  </si>
  <si>
    <t>NRDMRA40P07E535W</t>
  </si>
  <si>
    <t>Leonessa (RI)</t>
  </si>
  <si>
    <t>06 6629990</t>
  </si>
  <si>
    <t>2012/2020</t>
  </si>
  <si>
    <t>Deposito cauzionale Anno 2012 € 1.189,44 Anno 2020 € 535,82</t>
  </si>
  <si>
    <t>1647/3T</t>
  </si>
  <si>
    <t>Via Ennio Bonifazi 48/A Int. 3</t>
  </si>
  <si>
    <t>Opera Pia Asilo Savoia</t>
  </si>
  <si>
    <t>Via Ennio Bonifazi 48/A Int. 4</t>
  </si>
  <si>
    <t>SMBNZR56L14A857V</t>
  </si>
  <si>
    <t>Blera (VT)</t>
  </si>
  <si>
    <t>3393724376-06 3724376</t>
  </si>
  <si>
    <t>nasamb@libero.it</t>
  </si>
  <si>
    <t>Deposito Anno 2010 € 518,91 Anno 2018 € 1.150,53</t>
  </si>
  <si>
    <t>7525/3T</t>
  </si>
  <si>
    <t>2°</t>
  </si>
  <si>
    <t>Via Ennio Bonifazi 48/A Int. 5</t>
  </si>
  <si>
    <t>NTTMTN40C49B157Y</t>
  </si>
  <si>
    <t>Brescia (BS)</t>
  </si>
  <si>
    <t>06 6627346 ; 06 66181174 (ufficio figlia)-335 7010212 (figlia)</t>
  </si>
  <si>
    <t>Deposito Anno 2011 € 473,83 Anno 2019 € 1.083,47</t>
  </si>
  <si>
    <t>966/3T</t>
  </si>
  <si>
    <t>Via Ennio Bonifazi 48/A Int. 6</t>
  </si>
  <si>
    <t>BNCBLD38B20H501M</t>
  </si>
  <si>
    <t>75/3T</t>
  </si>
  <si>
    <t>Sabbatini Rita</t>
  </si>
  <si>
    <t>Via Ennio Bonifazi 48/A Int. 7</t>
  </si>
  <si>
    <t>MGLLCN38L50H501Y</t>
  </si>
  <si>
    <t>06 6627855</t>
  </si>
  <si>
    <t>3°</t>
  </si>
  <si>
    <t xml:space="preserve">Via Ennio Bonifazi 48/A Int. 8 </t>
  </si>
  <si>
    <t>ORLANDUCCI Enzo</t>
  </si>
  <si>
    <t>68/3T</t>
  </si>
  <si>
    <t>RSSSVT39M03L245D</t>
  </si>
  <si>
    <t>Torre Annunziata (NA)</t>
  </si>
  <si>
    <t>06 66012035</t>
  </si>
  <si>
    <t>Depositi Anno 2012 € 1.539,12 Anno 2020 € 837,12</t>
  </si>
  <si>
    <t>1623/3T</t>
  </si>
  <si>
    <t xml:space="preserve">A/7 </t>
  </si>
  <si>
    <t>Via Ennio Bonifazi 48/A Int. 10</t>
  </si>
  <si>
    <t>MRCLRD56D26H501V</t>
  </si>
  <si>
    <t>lemarchi@fastwebnet.it</t>
  </si>
  <si>
    <t>7684/3T</t>
  </si>
  <si>
    <t>Sampieri Claudio Maria</t>
  </si>
  <si>
    <t>4°</t>
  </si>
  <si>
    <t>Via Ennio Bonifazi 48/A Int. 11</t>
  </si>
  <si>
    <t>DI TOMMASO Claria</t>
  </si>
  <si>
    <t>Starita Fausto</t>
  </si>
  <si>
    <t>Via Ennio Bonifazi 48/A Int. 13</t>
  </si>
  <si>
    <t>MRCMRA34C53I156M</t>
  </si>
  <si>
    <t>San Severino Marche (MC)</t>
  </si>
  <si>
    <t>06 66012135</t>
  </si>
  <si>
    <t>Deposito Anno 2012 € 1.118,84 Anno 2020 € 630,88</t>
  </si>
  <si>
    <t>VNNNCH50M52H501Z</t>
  </si>
  <si>
    <t>06 6630755</t>
  </si>
  <si>
    <t>Diverso</t>
  </si>
  <si>
    <t>C/6</t>
  </si>
  <si>
    <t>A/4</t>
  </si>
  <si>
    <t>GNTFRC80B44C978I</t>
  </si>
  <si>
    <t>Copertino (LE)</t>
  </si>
  <si>
    <t>A/8</t>
  </si>
  <si>
    <t>Schwarz Guido</t>
  </si>
  <si>
    <t>BONIFAZI B</t>
  </si>
  <si>
    <t>Via Ennio Bonifazi, 48/B Int. 1</t>
  </si>
  <si>
    <t>Scanzani Maria Antonella</t>
  </si>
  <si>
    <t>Via Ennio Bonifazi, 48/B Int. 2</t>
  </si>
  <si>
    <t>MACCIONI Ornella</t>
  </si>
  <si>
    <t>Via Ennio Bonifazi, 48/B Int. 3</t>
  </si>
  <si>
    <t>appartamento portiere</t>
  </si>
  <si>
    <t>Via Ennio Bonifazi, 48/B Int. 4</t>
  </si>
  <si>
    <t>ARSI Nunziatina</t>
  </si>
  <si>
    <t>Via Ennio Bonifazi, 48/B Int. 5</t>
  </si>
  <si>
    <t>FLSVEA76L63H501W</t>
  </si>
  <si>
    <t>eva.falasca@gmail.com</t>
  </si>
  <si>
    <t>17546/3T</t>
  </si>
  <si>
    <t>Tong Morales Maria Elena</t>
  </si>
  <si>
    <t xml:space="preserve">Via Ennio Bonifazi, 48/B Int. 6 </t>
  </si>
  <si>
    <t>GSNGNN50T01H501J</t>
  </si>
  <si>
    <t>gianni.gis1950@gmail.com</t>
  </si>
  <si>
    <t>20403/3T</t>
  </si>
  <si>
    <t>Alivernini Gabriella</t>
  </si>
  <si>
    <t>CORTIS Luigi</t>
  </si>
  <si>
    <t>2011/2019</t>
  </si>
  <si>
    <t>Deposito cauzionale : Anno 2011 € 1.429,64 Anno 2019 € 827,89</t>
  </si>
  <si>
    <t>16343/3T</t>
  </si>
  <si>
    <t xml:space="preserve">Via Ennio Bonifazi, 48/B Int. 8 </t>
  </si>
  <si>
    <t>MRSRTT60C55C203T</t>
  </si>
  <si>
    <t>Castel Madama (RM)</t>
  </si>
  <si>
    <t>06 66013568</t>
  </si>
  <si>
    <t>Via Ennio Bonifazi, 48/B Int. 9</t>
  </si>
  <si>
    <t>Pittalis Angelo Secondo</t>
  </si>
  <si>
    <t>RGHLBT65L49H501A</t>
  </si>
  <si>
    <t>06 6636934</t>
  </si>
  <si>
    <t>Deposito cauzionale anno 2010: € 649,09 anno 2018: € 1.631,72</t>
  </si>
  <si>
    <t>14507/3T</t>
  </si>
  <si>
    <t>A/5</t>
  </si>
  <si>
    <t>Via Ennio Bonifazi, 48/B Int. 11</t>
  </si>
  <si>
    <t>Ventrone Fabio</t>
  </si>
  <si>
    <t>Via Ennio Bonifazi, 48/B Int. 12</t>
  </si>
  <si>
    <t>RCCNMR80R58E205G</t>
  </si>
  <si>
    <t>Grottaglie (TA)</t>
  </si>
  <si>
    <t>anna.ricci@sidief.it</t>
  </si>
  <si>
    <t>26834/3T</t>
  </si>
  <si>
    <t>Sivu Marioara</t>
  </si>
  <si>
    <t>Via Ennio Bonifazi, 48/B Int. 13</t>
  </si>
  <si>
    <t>MNTNLC71E30Z129N</t>
  </si>
  <si>
    <t>Piatra Neamt (Romania)</t>
  </si>
  <si>
    <t>lucianominutz@hotmail.com</t>
  </si>
  <si>
    <t>11425/3T</t>
  </si>
  <si>
    <t>Messina Carmela</t>
  </si>
  <si>
    <t>Via Ennio Bonifazi, 48/B Int. 14</t>
  </si>
  <si>
    <t>gentilefede@libero.it</t>
  </si>
  <si>
    <t>5073/3T</t>
  </si>
  <si>
    <t>CASTEL GANDOLFO</t>
  </si>
  <si>
    <t>Via Mazzini, 44 Piano T</t>
  </si>
  <si>
    <t xml:space="preserve"> A/5</t>
  </si>
  <si>
    <t>Via Mazzini, 44 Piano I</t>
  </si>
  <si>
    <t>Via Mazzini, 44 Piano II</t>
  </si>
  <si>
    <t>Napoli (NA)</t>
  </si>
  <si>
    <t>Via Mazzini, 46 Piano T</t>
  </si>
  <si>
    <t>Silvetti Paolo</t>
  </si>
  <si>
    <t xml:space="preserve">T </t>
  </si>
  <si>
    <t>COLOSSEO</t>
  </si>
  <si>
    <t>Via del Colosseo, 43</t>
  </si>
  <si>
    <t>Uffici Amministrazione</t>
  </si>
  <si>
    <t>Storico</t>
  </si>
  <si>
    <t>Vailati Tullia</t>
  </si>
  <si>
    <t>T-1°- 2°</t>
  </si>
  <si>
    <t>Via del Colosseo, sc</t>
  </si>
  <si>
    <t>Via del Colosseo, 44/45</t>
  </si>
  <si>
    <t>Palazzo Rivaldi</t>
  </si>
  <si>
    <t>1°- 2°- 3°</t>
  </si>
  <si>
    <t>B/1</t>
  </si>
  <si>
    <t>13418 metri cubi</t>
  </si>
  <si>
    <t>Via del Colosseo, 59</t>
  </si>
  <si>
    <t>T-2°-3°</t>
  </si>
  <si>
    <t>6456 metri cubi</t>
  </si>
  <si>
    <t>Pianta piano terra</t>
  </si>
  <si>
    <t>Via del Colosseo, 60</t>
  </si>
  <si>
    <t>Fondazione S.Raffaele del Monte Tabor</t>
  </si>
  <si>
    <t>Pianta piano primo</t>
  </si>
  <si>
    <t xml:space="preserve">Via Tempio della Pace, 17/A </t>
  </si>
  <si>
    <t>Pianta piano secondo</t>
  </si>
  <si>
    <t>Via Tempio della Pace, 17/D</t>
  </si>
  <si>
    <t>Pianta tra piano secondo e piano terzo</t>
  </si>
  <si>
    <t xml:space="preserve">Via Tempio della Pace, 18 </t>
  </si>
  <si>
    <t>Pianta piano ammezzato</t>
  </si>
  <si>
    <t xml:space="preserve">Via Tempio della Pace, 18/A </t>
  </si>
  <si>
    <t xml:space="preserve">Via Tempio della Pace, 19 </t>
  </si>
  <si>
    <t>COSENZA</t>
  </si>
  <si>
    <t>Atto di compravendita</t>
  </si>
  <si>
    <t>Viale della Repubblica 361 bis</t>
  </si>
  <si>
    <t>Procedura di alienazione in corso</t>
  </si>
  <si>
    <t>F/5</t>
  </si>
  <si>
    <t>FIORINI 13</t>
  </si>
  <si>
    <t>ACETO Francesco</t>
  </si>
  <si>
    <t>CCCSFN58B57H501P</t>
  </si>
  <si>
    <t>06 787945</t>
  </si>
  <si>
    <t>mbianchi58@yahoo.it</t>
  </si>
  <si>
    <t>Deposito cauzionale Anno 2010 € 389,17 Anno 2018 € 862,85</t>
  </si>
  <si>
    <t>24564/3T</t>
  </si>
  <si>
    <t>NAVARRA Francesco</t>
  </si>
  <si>
    <t>DBTVNT38B53D489U</t>
  </si>
  <si>
    <t>Fano Adriano (TE)</t>
  </si>
  <si>
    <t>06 7847382</t>
  </si>
  <si>
    <t>Deposito cauzionale: Anno 2012 euro 1.399,08 Anno 2020 euro 788,51</t>
  </si>
  <si>
    <t>671/3T</t>
  </si>
  <si>
    <t>TCCLTZ66H62H501K</t>
  </si>
  <si>
    <t>letiziatoccaceli@hotmail.com</t>
  </si>
  <si>
    <t>27/3T</t>
  </si>
  <si>
    <t>Di Cera Antonietta</t>
  </si>
  <si>
    <t>TOCCACELI Virgilia</t>
  </si>
  <si>
    <t>Paradies Antonio</t>
  </si>
  <si>
    <t>SANTORO Domingo</t>
  </si>
  <si>
    <t>4.30</t>
  </si>
  <si>
    <t>RVALMR67H56Z114O</t>
  </si>
  <si>
    <t>Londra (EE)</t>
  </si>
  <si>
    <t>ginaravo@gmail.com</t>
  </si>
  <si>
    <t>16068/3T</t>
  </si>
  <si>
    <t>Di Gennaro Daniela</t>
  </si>
  <si>
    <t>CROMNL69H67H501E</t>
  </si>
  <si>
    <t>349 8848721</t>
  </si>
  <si>
    <t>emanuela_cori@hotmail.com</t>
  </si>
  <si>
    <t>Anno 2008 € 318,62  Anno 2016  €  720,28</t>
  </si>
  <si>
    <t>12018/3T</t>
  </si>
  <si>
    <t>PRSMLS54D51F513R</t>
  </si>
  <si>
    <t>Montegabbione (TR)</t>
  </si>
  <si>
    <t>3333994763-067807300</t>
  </si>
  <si>
    <t>Anno 2009   € 606,86  Anno 2017  1.537,54</t>
  </si>
  <si>
    <t>7594/3T</t>
  </si>
  <si>
    <t>A/18</t>
  </si>
  <si>
    <t>MCNLCN46C10F402G</t>
  </si>
  <si>
    <t>Montalcino (SI)</t>
  </si>
  <si>
    <t>346 6878979</t>
  </si>
  <si>
    <t>Kaspar Josef</t>
  </si>
  <si>
    <t>BASSOLINO Giuseppe</t>
  </si>
  <si>
    <t>Afragola (NA)</t>
  </si>
  <si>
    <t>CRRMRC71A01B963C</t>
  </si>
  <si>
    <t>Caserta (CE)</t>
  </si>
  <si>
    <t>m.cerreto@politicheagricole.it</t>
  </si>
  <si>
    <t>16681/3T</t>
  </si>
  <si>
    <t>Salomoni Claudio</t>
  </si>
  <si>
    <t>PISTRUI Ecaterina</t>
  </si>
  <si>
    <t>SBRDRN46A42H501M</t>
  </si>
  <si>
    <t>06 78800962-340 9264433</t>
  </si>
  <si>
    <t>Deposito cauzionale: Anno 2012 euro 1.346,18 Anno 2020 euro 540,10</t>
  </si>
  <si>
    <t>106/3T</t>
  </si>
  <si>
    <t>Felici Claudio</t>
  </si>
  <si>
    <t>BHLMMM77P24Z224C</t>
  </si>
  <si>
    <t>Rasht (Iran)</t>
  </si>
  <si>
    <t>parsik@yahoo.com</t>
  </si>
  <si>
    <t>22678/3T</t>
  </si>
  <si>
    <t>Di Iorio Federico</t>
  </si>
  <si>
    <t>PTRNGL63C69B519Z</t>
  </si>
  <si>
    <t>Campobasso (CB)</t>
  </si>
  <si>
    <t>333 7442114</t>
  </si>
  <si>
    <t>apetrella@isma.roma.it</t>
  </si>
  <si>
    <t>RSSCSR28H42F402X</t>
  </si>
  <si>
    <t>06 7823891</t>
  </si>
  <si>
    <t>Indennità di occupazione dal 1 luglio 2011</t>
  </si>
  <si>
    <t>19010/3</t>
  </si>
  <si>
    <t>DRBVNI57S41H501Z</t>
  </si>
  <si>
    <t>ivana.derubeis@gmail.com</t>
  </si>
  <si>
    <t>Nicoletti Assunta</t>
  </si>
  <si>
    <t>A/16</t>
  </si>
  <si>
    <t>Di Agostino Alessia</t>
  </si>
  <si>
    <t>Mercurio Carmela</t>
  </si>
  <si>
    <t>Sperandio Giorgio</t>
  </si>
  <si>
    <t>TRLRTI54R66F534U</t>
  </si>
  <si>
    <t>Montelanico (RM)</t>
  </si>
  <si>
    <t>9772/3T</t>
  </si>
  <si>
    <t>Appulo Leorita</t>
  </si>
  <si>
    <t>Giannangeli Maria Teresa</t>
  </si>
  <si>
    <t>Mercolino Elena</t>
  </si>
  <si>
    <t>Cecinelli Nazzareno</t>
  </si>
  <si>
    <t>CRNDNL70A57H501G</t>
  </si>
  <si>
    <t>335 6150679 ; 340 2517316</t>
  </si>
  <si>
    <t>danielafitness@tiscali.it</t>
  </si>
  <si>
    <t>2010/2018</t>
  </si>
  <si>
    <t>Deposito cauzionale: Anno 2010 € 368,01 Anno 2018 € 813,27</t>
  </si>
  <si>
    <t>11604/3T</t>
  </si>
  <si>
    <t>DMRSFN60M54H501I</t>
  </si>
  <si>
    <t>06 7847151</t>
  </si>
  <si>
    <t>simoncino_84@hotmail.it</t>
  </si>
  <si>
    <t>Deposito cauzionale Anno 2011 € 1.198,32 Anno 2019 € 693,87</t>
  </si>
  <si>
    <t>14027/3T</t>
  </si>
  <si>
    <t>LMARNT31B20H501A</t>
  </si>
  <si>
    <t>06 7848278</t>
  </si>
  <si>
    <t>Deposito cauzionale : Anno 2011 € 1.204,88 Anno 2019 € 704,56</t>
  </si>
  <si>
    <t>81/3T</t>
  </si>
  <si>
    <t>GRLPLA42E54G276S</t>
  </si>
  <si>
    <t>Paliano (FR)</t>
  </si>
  <si>
    <t>06 7811087</t>
  </si>
  <si>
    <t>Deposito cauzionale Anno 2011 € 660,00 Anno 2019 € 382,14</t>
  </si>
  <si>
    <t>14030/3T</t>
  </si>
  <si>
    <t>NRDCSR41T14H501Z</t>
  </si>
  <si>
    <t>06 70475525</t>
  </si>
  <si>
    <t>Di Frischia Francesco</t>
  </si>
  <si>
    <t>MARROCCO Giuliana</t>
  </si>
  <si>
    <t>PPDPLA64S53H501D</t>
  </si>
  <si>
    <t>paolapapadia@alice.it</t>
  </si>
  <si>
    <t>26833/3T</t>
  </si>
  <si>
    <t>Frosoni Paolo</t>
  </si>
  <si>
    <t>CPRVDO37R08H501B</t>
  </si>
  <si>
    <t>06 7800462-335 5212427</t>
  </si>
  <si>
    <t>ovidio.capriccioli@kao.com</t>
  </si>
  <si>
    <t>26681/3T</t>
  </si>
  <si>
    <t>BLLMGH41A47H501X</t>
  </si>
  <si>
    <t>06 7850076</t>
  </si>
  <si>
    <t>Deposito cauzionale: Anno 2012 euro 1.317,64 Anno 2019 euro 524,03</t>
  </si>
  <si>
    <t>108/3T</t>
  </si>
  <si>
    <t>A/11</t>
  </si>
  <si>
    <t>CIRELLI Mariano</t>
  </si>
  <si>
    <t>BNMMHL42D18D269O</t>
  </si>
  <si>
    <t>Deliceto (FG)</t>
  </si>
  <si>
    <t>06 7842521</t>
  </si>
  <si>
    <t>Manca visura catastale</t>
  </si>
  <si>
    <t>06 7800447-334 7064777</t>
  </si>
  <si>
    <t>FIORINI 13A</t>
  </si>
  <si>
    <t>Via Vittorio Fiorini, 13A</t>
  </si>
  <si>
    <t>Centro Diurno per minori disabili</t>
  </si>
  <si>
    <t>FIORINI 15</t>
  </si>
  <si>
    <t>RSSLLN41P70H501D</t>
  </si>
  <si>
    <t>06 7850283-339 5842867</t>
  </si>
  <si>
    <t>Indennità di occupazione dal 1 gennaio 2020</t>
  </si>
  <si>
    <t>279/3T</t>
  </si>
  <si>
    <t>A/19</t>
  </si>
  <si>
    <t>MGLLLI46M44H501N</t>
  </si>
  <si>
    <t>06 7858371-338 9713037</t>
  </si>
  <si>
    <t>SCAGLIONE Giovanni</t>
  </si>
  <si>
    <t>SCGGNN67L27C352C</t>
  </si>
  <si>
    <t>Catanzaro (CZ)</t>
  </si>
  <si>
    <t>frafedegia@outlook.com</t>
  </si>
  <si>
    <t>Mandova Antonio</t>
  </si>
  <si>
    <t>CLDLVR35T02H501I</t>
  </si>
  <si>
    <t>06 7886084</t>
  </si>
  <si>
    <t>Deposito cauzionale Anno 2011 euro 1.366,02; Anno 2019 euro 772,02</t>
  </si>
  <si>
    <t>28887/3T</t>
  </si>
  <si>
    <t>De Santis Giuseppe</t>
  </si>
  <si>
    <t>NRDLGE38H19E535F</t>
  </si>
  <si>
    <t>06 7887624</t>
  </si>
  <si>
    <t>Deposito cauzionale: Anno 2011 € 1.511,56 Anno 2019 € 1.022,03</t>
  </si>
  <si>
    <t>1954/3T</t>
  </si>
  <si>
    <t>A/12</t>
  </si>
  <si>
    <t>ZRRNGL57T68H501K</t>
  </si>
  <si>
    <t>06 7821929</t>
  </si>
  <si>
    <t>angela_zarrilli@libero.it</t>
  </si>
  <si>
    <t>PAGLIARANI Leonardo</t>
  </si>
  <si>
    <t>DNRSVT65P11B963E</t>
  </si>
  <si>
    <t>salvo.denardo@gmail.com</t>
  </si>
  <si>
    <t>17283/3T</t>
  </si>
  <si>
    <t>Tito Vito</t>
  </si>
  <si>
    <t>TRMGPP73S29G568Q</t>
  </si>
  <si>
    <t>Piano di Sorrento (NA)</t>
  </si>
  <si>
    <t>peppe.terminiello@gmail.com</t>
  </si>
  <si>
    <t>19522/3T</t>
  </si>
  <si>
    <t>Manciocchi Marco</t>
  </si>
  <si>
    <t>Sarti Luciana</t>
  </si>
  <si>
    <t>SLALDR38C55H501N</t>
  </si>
  <si>
    <t>06 7883967</t>
  </si>
  <si>
    <t>Deposito cauzionale: Anno 2012 euro 1273,60 Anno 2020 euro 718,13</t>
  </si>
  <si>
    <t>104/3T</t>
  </si>
  <si>
    <t>RCCLDI67R43Z315Y</t>
  </si>
  <si>
    <t>Wonji (Etiopia)</t>
  </si>
  <si>
    <t>16514/3T</t>
  </si>
  <si>
    <t>Chiappini Alessandro</t>
  </si>
  <si>
    <t>AXEN Eva Marianne</t>
  </si>
  <si>
    <t>Fabbri Maurizio</t>
  </si>
  <si>
    <t>TMPGRZ51H47H501K</t>
  </si>
  <si>
    <t>Deposito cauzionale Anno 2011 € 1.354,64 Anno 2019 €  784,36</t>
  </si>
  <si>
    <t>14035/3T</t>
  </si>
  <si>
    <t>Bucci Francesca</t>
  </si>
  <si>
    <t>LRNLRD47H30H501Q</t>
  </si>
  <si>
    <t>06 7886098</t>
  </si>
  <si>
    <t>Deposito cauzionale Anno 2012 euro1.418,28 Anno 2020 euro  940,74</t>
  </si>
  <si>
    <t>107/3T</t>
  </si>
  <si>
    <t>NRTRCR64S03H501S</t>
  </si>
  <si>
    <t>06 7850722 - 3200505967</t>
  </si>
  <si>
    <t>LZZPLG50H23H501G</t>
  </si>
  <si>
    <t>06 78345635-339 6751108</t>
  </si>
  <si>
    <t>pierluigi2208@tiscali.it</t>
  </si>
  <si>
    <t>GLSDNL81S01H501U</t>
  </si>
  <si>
    <t>daniroma81@hotmail.com</t>
  </si>
  <si>
    <t>26832/3T</t>
  </si>
  <si>
    <t>Mecco Elsa</t>
  </si>
  <si>
    <t>Belli Franca</t>
  </si>
  <si>
    <t>FUSARO Riccarda</t>
  </si>
  <si>
    <t>12144/3</t>
  </si>
  <si>
    <t>A/14</t>
  </si>
  <si>
    <t>GUGLIA PASTINI AQUIRO</t>
  </si>
  <si>
    <t>Via in Aquiro, 70-70/A</t>
  </si>
  <si>
    <t>05104451009</t>
  </si>
  <si>
    <t>3291380750 Alessandro Piccinini</t>
  </si>
  <si>
    <t>-</t>
  </si>
  <si>
    <t>Via in Aquiro, 70-70/A (Cantina)</t>
  </si>
  <si>
    <t>B.C. SAS DI ALESSANDRO PICCININI, SEDE IN ROMA, VIA IN AQUIRO 70/70A, SOCIO ACCOMANDATARIO ALESSANDRO PICCININI, NATO IL 03.01.1961 A ROMA, CF. PCCLSN61A03H501M</t>
  </si>
  <si>
    <t>Fascicolo fabbricato</t>
  </si>
  <si>
    <t>Via in Aquiro, 71</t>
  </si>
  <si>
    <t>3384796897 ( Michele Guastamacchia)</t>
  </si>
  <si>
    <t>info@pec.caleffiroma1911.com</t>
  </si>
  <si>
    <t>Sede legale in Roma Piazza della Balduina n. 59 Cap 00136, Rappresentante legale Michele Guastamacchia nato a Roma il 17 marzo 14959, C.F.: GSTMHL59C17H501W, Residente in Altidonia (FM) Via Cherubini n. 33</t>
  </si>
  <si>
    <t>Rossi Rita</t>
  </si>
  <si>
    <t>Piazza Capranica</t>
  </si>
  <si>
    <t>Chiesa Santa Maria in Aquiro</t>
  </si>
  <si>
    <t>Chiesa S. Maria in Aquiro</t>
  </si>
  <si>
    <t xml:space="preserve">Piazza Capranica, 72 </t>
  </si>
  <si>
    <t>002012/2</t>
  </si>
  <si>
    <t>T/1°/2°/3°/4°/S1</t>
  </si>
  <si>
    <t>20079 mc</t>
  </si>
  <si>
    <t>Via della Guglia, 69</t>
  </si>
  <si>
    <t>0632652577</t>
  </si>
  <si>
    <t>sionrm@pec.it</t>
  </si>
  <si>
    <t>Rappresentante legale Wu Xuefeng nata Zhejiang (Repubblica Popolare Cinese) il 18/07/1979 residente in Roma Via Nazionale, 172 C.F.: WUPPNG79L58Z210U. Sede legale Via G.Bettolo 52 00193 Roma</t>
  </si>
  <si>
    <t>2014/2018</t>
  </si>
  <si>
    <t>Deposito cauzionale anno 2014: € 7.200,00; anno 2018 € 54,00 + € 21.600,00</t>
  </si>
  <si>
    <t>19257/3T</t>
  </si>
  <si>
    <t>Via della Guglia 69/A</t>
  </si>
  <si>
    <t>Ares 118</t>
  </si>
  <si>
    <t xml:space="preserve">Via della Guglia, 69/b </t>
  </si>
  <si>
    <t>Uffici amministrazione</t>
  </si>
  <si>
    <t xml:space="preserve">Uffici </t>
  </si>
  <si>
    <t>2° - 3°</t>
  </si>
  <si>
    <t>1°/2°</t>
  </si>
  <si>
    <t>Appartamento Padri Somaschi</t>
  </si>
  <si>
    <t>Comodato</t>
  </si>
  <si>
    <t>2°/3°</t>
  </si>
  <si>
    <t>Via della Guglia, 69/B P.3</t>
  </si>
  <si>
    <t>Gaffi Editore S.r.l.</t>
  </si>
  <si>
    <t>Via della Guglia 69/B</t>
  </si>
  <si>
    <t>06 83112505-329 8527668</t>
  </si>
  <si>
    <t>WIND TELECOMUNICAZIONI S.P.A., SEDE LEGALE IN ROMA,, VIA C.G. VIOLA 48, CF: 05410741002</t>
  </si>
  <si>
    <t>Pagamento canone semestrale anticpato ogni mese di dicembre e ogni mese di giugno.</t>
  </si>
  <si>
    <t>Antenna sul terrazzo</t>
  </si>
  <si>
    <t>Via dei Pastini, 16/a</t>
  </si>
  <si>
    <t>amro1@hotmail.it; suriacasrl@pec.it</t>
  </si>
  <si>
    <t>Legale Rappresentante Abdel Meguid Amro nato Il Cairo (Egy) il 2 febbraio 1986 residente in Roma Largo Monsignor Raffaele Dimiccoli, 22 Cap 00132 C.F.: BDLMRA86B02Z336D.</t>
  </si>
  <si>
    <t>24930/3T</t>
  </si>
  <si>
    <t>Guerri Paolo</t>
  </si>
  <si>
    <t>Via dei Pastini 17, a/b</t>
  </si>
  <si>
    <t>04440821009</t>
  </si>
  <si>
    <t>rotonda15@outlook.it</t>
  </si>
  <si>
    <t xml:space="preserve">Custode e Amministratore giudiziario Avv. Andrea Gemma, nominato con provvedimento del Giudice delle Indagini Preliminari presso il Tribunale di Roma n. 13944/14/R.G.N.R. e n. 29511/14, nato a Roma il 10.05.1973 C.F.: GMMNDR73E10H501D, con studio in Roma </t>
  </si>
  <si>
    <t>12908/3T</t>
  </si>
  <si>
    <t xml:space="preserve">Via dei Pastini, 18 </t>
  </si>
  <si>
    <t>RGGGFR58L02H501L</t>
  </si>
  <si>
    <t>Via dei Pastini, 18 bis</t>
  </si>
  <si>
    <t>07825341006</t>
  </si>
  <si>
    <t>anytime@legalmail.it</t>
  </si>
  <si>
    <t>Rappresentante legale Aselli Maria nata a Roma il 20/01/1950 C.F.: SLLMRA50A60H501K</t>
  </si>
  <si>
    <t>13049/3T</t>
  </si>
  <si>
    <t>Via dei Pastini, 18/a</t>
  </si>
  <si>
    <t>vacanzaromana@legalmail.it</t>
  </si>
  <si>
    <t>Rappresentante legale Chen Jingmei nata a Zhejiang (Cina) il 02/01/1990 C.F.: CHNJGM90A42Z210B residente in Roma Via Cristoforo Colombo, 436</t>
  </si>
  <si>
    <t>Anno 2014  €  9.000,00   Anno  2017  € 18.000,00</t>
  </si>
  <si>
    <t>4625/3T</t>
  </si>
  <si>
    <t>Chen Jingjing</t>
  </si>
  <si>
    <t xml:space="preserve">Via dei Pastini, 19 </t>
  </si>
  <si>
    <t>Recettizio</t>
  </si>
  <si>
    <t>T/ 1°</t>
  </si>
  <si>
    <t>Via dei Pastini, 20</t>
  </si>
  <si>
    <t>MNTNTN51T25H501S </t>
  </si>
  <si>
    <t>Vicolo della Spada di Orlando, 72</t>
  </si>
  <si>
    <t>21056/B</t>
  </si>
  <si>
    <t>non risulta accatastato</t>
  </si>
  <si>
    <t>ISOLA MADRE 15</t>
  </si>
  <si>
    <t>Via Isola Madre, 15 Int. 10</t>
  </si>
  <si>
    <t>Infermeria</t>
  </si>
  <si>
    <t>Resid. x anziani</t>
  </si>
  <si>
    <t>Via Isola Madre, 15 Int. 11</t>
  </si>
  <si>
    <t>CNSLRT37S24H501V</t>
  </si>
  <si>
    <t>3033/3</t>
  </si>
  <si>
    <t>Via Isola Madre, 15 Int. 12</t>
  </si>
  <si>
    <t>PRNGRG40A30H501Q</t>
  </si>
  <si>
    <t>Copello Massimo</t>
  </si>
  <si>
    <t>Via Isola Madre, 15 Int. 13</t>
  </si>
  <si>
    <t>BSTLCN40D45E783A</t>
  </si>
  <si>
    <t>Macerata (MC)</t>
  </si>
  <si>
    <t>3029/3</t>
  </si>
  <si>
    <t>Potenziani Anna Maria</t>
  </si>
  <si>
    <t>Via Isola Madre, 15 Int. 20</t>
  </si>
  <si>
    <t>FGNWTR28C31L719H</t>
  </si>
  <si>
    <t>Velletri (RM)</t>
  </si>
  <si>
    <t>1166/3</t>
  </si>
  <si>
    <t>Via Isola Madre, 15 Int. 21</t>
  </si>
  <si>
    <t>SRNFNC38S11H501U</t>
  </si>
  <si>
    <t>146/3</t>
  </si>
  <si>
    <t>Grazi Iride</t>
  </si>
  <si>
    <t>Via Isola Madre, 15 Int. 22</t>
  </si>
  <si>
    <t>CPLMSM46L06E625Y</t>
  </si>
  <si>
    <t>Livorno (LI)</t>
  </si>
  <si>
    <t>6736/3</t>
  </si>
  <si>
    <t>Piccolo Lucia</t>
  </si>
  <si>
    <t>Via Isola Madre, 15 Int. 23</t>
  </si>
  <si>
    <t>BNCGNN30H24H501I</t>
  </si>
  <si>
    <t>1131/3</t>
  </si>
  <si>
    <t>Via Isola Madre, 15 Int. 24</t>
  </si>
  <si>
    <t>DMCRMI38A52H501J</t>
  </si>
  <si>
    <t>6720/3</t>
  </si>
  <si>
    <t>Via Isola Madre, 15 Int. 30</t>
  </si>
  <si>
    <t>3021/3</t>
  </si>
  <si>
    <t>Di Nuzzo Francesco</t>
  </si>
  <si>
    <t>422,00 m.cubi</t>
  </si>
  <si>
    <t>Via Isola Madre, 15 Int. 31</t>
  </si>
  <si>
    <t>CSLMRA28P41H501J</t>
  </si>
  <si>
    <t>138/3</t>
  </si>
  <si>
    <t>Romagnani Roberto</t>
  </si>
  <si>
    <t>Via Isola Madre, 15 Int. 32</t>
  </si>
  <si>
    <t>DGSFDL24B16F708K</t>
  </si>
  <si>
    <t>Morano Calabro (CS)</t>
  </si>
  <si>
    <t>3074/3</t>
  </si>
  <si>
    <t>Via Isola Madre, 15 Int. 33</t>
  </si>
  <si>
    <t>BNUTLI45C56D862C</t>
  </si>
  <si>
    <t>Galatina (LE)</t>
  </si>
  <si>
    <t>1165/3</t>
  </si>
  <si>
    <t>Pintadu Mario</t>
  </si>
  <si>
    <t>4220 metri cubi</t>
  </si>
  <si>
    <t>Via Isola Madre, 15 Int. 34</t>
  </si>
  <si>
    <t>VRDMRA41E61H501V</t>
  </si>
  <si>
    <t>137/3</t>
  </si>
  <si>
    <t>Via Isola Madre, 15 Int. 41</t>
  </si>
  <si>
    <t>Centro Alzheimer</t>
  </si>
  <si>
    <t>Via Isola Madre, 15 Int. 14</t>
  </si>
  <si>
    <t>Via Isola Madre, 15 Spazi comuni</t>
  </si>
  <si>
    <t>Spazi comuni</t>
  </si>
  <si>
    <t>Via Isola Madre, 15 Portineria</t>
  </si>
  <si>
    <t>Portineria</t>
  </si>
  <si>
    <t>Via Isola Madre, 15 Uffici direzione</t>
  </si>
  <si>
    <t>Uffici direzione</t>
  </si>
  <si>
    <t>Via Isola Madre, 15 Lavanderia</t>
  </si>
  <si>
    <t>Lavanderia</t>
  </si>
  <si>
    <t>Via Isola Madre, 15 Int. 40</t>
  </si>
  <si>
    <t>MARCO AURELIO 31</t>
  </si>
  <si>
    <t>Via Marco Aurelio, 31 Int. 16</t>
  </si>
  <si>
    <t> PLTPLA56H06C773B</t>
  </si>
  <si>
    <t>Civitavecchia (RM)</t>
  </si>
  <si>
    <t xml:space="preserve">3357411157 Massimo Muzzin </t>
  </si>
  <si>
    <t>Anno 2009 € 3.400,00   Anno 2017 € 7.555,46</t>
  </si>
  <si>
    <t>8742/3T</t>
  </si>
  <si>
    <t>La Fauci Stefania</t>
  </si>
  <si>
    <t>6°/7°/8°</t>
  </si>
  <si>
    <t>MARCO AURELIO 35</t>
  </si>
  <si>
    <t>Via Marco Aurelio, 35</t>
  </si>
  <si>
    <t>T-1°-2°-S1</t>
  </si>
  <si>
    <t>B/4</t>
  </si>
  <si>
    <t>1873 metri cubi</t>
  </si>
  <si>
    <t>3°-4°-5°-6°-7°-S1</t>
  </si>
  <si>
    <t>2795 metri cubi</t>
  </si>
  <si>
    <t>Morosità indennità da maggio 2012</t>
  </si>
  <si>
    <t>NAMAZIANO</t>
  </si>
  <si>
    <t>Via Namaziano, 37 Ostia Lido</t>
  </si>
  <si>
    <t>SAMPIERI Serena</t>
  </si>
  <si>
    <t>NAVONA</t>
  </si>
  <si>
    <t>Piazza Navona, 41</t>
  </si>
  <si>
    <t>069770586-3356659585</t>
  </si>
  <si>
    <t>manufactus.srl@pec.it</t>
  </si>
  <si>
    <t>Sede legale Colleferro (RM) Via Casilina KM 48. Legale Rappresentante Natalizia Luca nato a Valmontone (RM) il 21/01/1967 residente in Genazzano Via Giuseppe di Vittorio, 15 C.F.: NTLLCU67A21L639Y.</t>
  </si>
  <si>
    <t>Canone ridotto per i primi sei anni € 7.590,84</t>
  </si>
  <si>
    <t>23689/3T</t>
  </si>
  <si>
    <t>Tremilastorie S.r.l.</t>
  </si>
  <si>
    <t>Piazza Navona, 42</t>
  </si>
  <si>
    <t>07227031007</t>
  </si>
  <si>
    <t>cartoleriapantheonsrl@pec.it; luca@lucanatalizia.com</t>
  </si>
  <si>
    <t>Via della Maddalena 41 066795633-Piazza Navona 42 0668802317-Laboratorio 069770586- Amministratore unico Vaccari Laura</t>
  </si>
  <si>
    <t>03475/3</t>
  </si>
  <si>
    <t>Contratto scaduto il 31 dicembre 2015, per il rinnovo occorre sanare il soppalco</t>
  </si>
  <si>
    <t>Piazza Navona, 43 Int. 1/amm</t>
  </si>
  <si>
    <t>MRNGPP45M16H501R</t>
  </si>
  <si>
    <t>335372666;066877918</t>
  </si>
  <si>
    <t>marino1608@gmail.com</t>
  </si>
  <si>
    <t>2010/2019</t>
  </si>
  <si>
    <t>Deposito cauzionale: Anno 2010 € 8.446,86; Anno 2019 € 2.143,14</t>
  </si>
  <si>
    <t>26835/3T</t>
  </si>
  <si>
    <t>1/amm</t>
  </si>
  <si>
    <t>Piazza Navona, 43 Int. 2</t>
  </si>
  <si>
    <t>Piazza Navona, 43 Int. 3</t>
  </si>
  <si>
    <t>Pirene S.r.l.</t>
  </si>
  <si>
    <t>Piazza Navona, 43 Int. 4</t>
  </si>
  <si>
    <t>Terzo Millennio S.r.l.</t>
  </si>
  <si>
    <t>Piazza Navona, 43 Int. 5</t>
  </si>
  <si>
    <t>jaymysrl@legalmail.it;rubinraffaele@gmail.com</t>
  </si>
  <si>
    <t>Sede legale Roma Via del Corso, 504 Cap. 00186. Legale rappresentante Rubin Raffaele nato a Roma 15/11/1987 C.F.: RBNRFL87S15H501M</t>
  </si>
  <si>
    <t xml:space="preserve"> Per i primi quattro anni il canone è stabilito in € 6.051,11 + Istat causa lavori. Dal 1 maggio 2023 il canone è pari a € 6.567,00 + Istat </t>
  </si>
  <si>
    <t>9477/3T</t>
  </si>
  <si>
    <t>PdP Immobiliare S.r.l.</t>
  </si>
  <si>
    <t>Piazza Navona, 44</t>
  </si>
  <si>
    <t> 04787571001</t>
  </si>
  <si>
    <t>335 372666</t>
  </si>
  <si>
    <t>terzommillennio1997@legalmail.it</t>
  </si>
  <si>
    <t>Rappresentante legale Barbarossa Simona nata a Roma (RM) il 29.08.1976 C.F.: BRBSMN76M69H501Y. Sede legale Roma (RM) Piazza Navona 44</t>
  </si>
  <si>
    <t>18841/3T</t>
  </si>
  <si>
    <t>NOVACELLA 19</t>
  </si>
  <si>
    <t>Via Novacella, 19 Int. 1</t>
  </si>
  <si>
    <t>MENGARELLI Assunta</t>
  </si>
  <si>
    <t>T-S1</t>
  </si>
  <si>
    <t>Via Novacella, 19 Int. 2</t>
  </si>
  <si>
    <t>PZZNMR54P63H501W</t>
  </si>
  <si>
    <t>3488131950 - 065433135</t>
  </si>
  <si>
    <t>ampizzuti2013@gmail.com</t>
  </si>
  <si>
    <t>Deposito cauzionale Anno 2011 € 1.125,34 Anno 2019 € 651,56</t>
  </si>
  <si>
    <t>14033/3T</t>
  </si>
  <si>
    <t>Via Novacella, 19 Int. 3</t>
  </si>
  <si>
    <t>Cerioni Simonetta</t>
  </si>
  <si>
    <t>Via Novacella, 19 Int. 4</t>
  </si>
  <si>
    <t>Lorenzetti Albina</t>
  </si>
  <si>
    <t>Via Novacella, 19 Int. 5</t>
  </si>
  <si>
    <t>PLLDNC47T11H501Q</t>
  </si>
  <si>
    <t>1°-S1</t>
  </si>
  <si>
    <t>Via Novacella, 19 Int. 6</t>
  </si>
  <si>
    <t>DE STRADIS Gabriella</t>
  </si>
  <si>
    <t>Via Novacella, 19 Int. 7</t>
  </si>
  <si>
    <t>VTTVCN85L18M208K</t>
  </si>
  <si>
    <t>Lamezia Terme (CZ)</t>
  </si>
  <si>
    <t>vincenzo.vittorino@avvlamezia.legalmail.it</t>
  </si>
  <si>
    <t>4872/3T</t>
  </si>
  <si>
    <t>Petracca Mauro</t>
  </si>
  <si>
    <t>1°-S/1</t>
  </si>
  <si>
    <t>Via Novacella, 19 Int. 8</t>
  </si>
  <si>
    <t>GLMGPR61H08H501M</t>
  </si>
  <si>
    <t>0645449111-3407707232</t>
  </si>
  <si>
    <t>2009/2017</t>
  </si>
  <si>
    <t xml:space="preserve">Deposito cauzionale: Anno 2009 € 815,74 Anno 2017 € 1.812,80 </t>
  </si>
  <si>
    <t>7529/3T</t>
  </si>
  <si>
    <t>2°-S1</t>
  </si>
  <si>
    <t>Via Novacella, 19 Int. 9</t>
  </si>
  <si>
    <t>Via Novacella, 19 Int. 10</t>
  </si>
  <si>
    <t>Amaro Valls Sisi De La Caridad</t>
  </si>
  <si>
    <t>Via Novacella, 19 Int. 11</t>
  </si>
  <si>
    <t>CRBGZL40D49H501T</t>
  </si>
  <si>
    <t>Deposito cauzionale: Anno 2012 € 1.380,72 Anno 2020 € 838,74</t>
  </si>
  <si>
    <t>6161/3T</t>
  </si>
  <si>
    <t>3°-S1</t>
  </si>
  <si>
    <t>Via Novacella, 19 Int. 12</t>
  </si>
  <si>
    <t>STIEVANO Paolo</t>
  </si>
  <si>
    <t>Via Novacella, 19 Int. 13</t>
  </si>
  <si>
    <t>BNTFNC71B46A794W</t>
  </si>
  <si>
    <t>Bergamo (BG)</t>
  </si>
  <si>
    <t>fra.bonetti@me.com</t>
  </si>
  <si>
    <t>4907/3T</t>
  </si>
  <si>
    <t>Sannini Marisa</t>
  </si>
  <si>
    <t>Via Novacella, 19 Int. 14</t>
  </si>
  <si>
    <t>Tirotta Marco</t>
  </si>
  <si>
    <t>4°-S1</t>
  </si>
  <si>
    <t>Via Novacella, 19 Int. 15</t>
  </si>
  <si>
    <t>PASSI Martina</t>
  </si>
  <si>
    <t>Via Novacella, 19 Int. A</t>
  </si>
  <si>
    <t>Russo Antonio Fernando</t>
  </si>
  <si>
    <t>A</t>
  </si>
  <si>
    <t>Via Novacella, 19 Int. B</t>
  </si>
  <si>
    <t>VENANZI Gina</t>
  </si>
  <si>
    <t>B</t>
  </si>
  <si>
    <t>NOVACELLA 23</t>
  </si>
  <si>
    <t>Via Novacella, 23 Int. 1</t>
  </si>
  <si>
    <t>RNGRTI47D42H501X</t>
  </si>
  <si>
    <t>Via Novacella, 23 Int. 2</t>
  </si>
  <si>
    <t>SANTINI Ercole</t>
  </si>
  <si>
    <t>Via Novacella, 23 Int. 3</t>
  </si>
  <si>
    <t>GRECOV Vlad</t>
  </si>
  <si>
    <t>Via Novacella, 23 Int. 4</t>
  </si>
  <si>
    <t>Stella Alessandro</t>
  </si>
  <si>
    <t>Via Novacella, 23 Int. 5</t>
  </si>
  <si>
    <t>MRCSFN78C61F839M</t>
  </si>
  <si>
    <t>smarcone@regione.lazio.it</t>
  </si>
  <si>
    <t>Donis Antonio</t>
  </si>
  <si>
    <t>Via Novacella, 23 Int. 6</t>
  </si>
  <si>
    <t>DCIVCN53D09H501B</t>
  </si>
  <si>
    <t>vincenzo.iodice@mise.gov.it</t>
  </si>
  <si>
    <t>12111/3T</t>
  </si>
  <si>
    <t>Petrosillo Francesco</t>
  </si>
  <si>
    <t>Via Novacella, 23 Int. 7</t>
  </si>
  <si>
    <t>Tucci Graziano</t>
  </si>
  <si>
    <t>Via Novacella, 23 Int. 8</t>
  </si>
  <si>
    <t>CRRGLN38A47H501G</t>
  </si>
  <si>
    <t>Deposito cauzionale: Anno 2011 € 1.310,68 Anno 2019 € 841,40</t>
  </si>
  <si>
    <t>1993/3T</t>
  </si>
  <si>
    <t>VGNCLD37S01H501N</t>
  </si>
  <si>
    <t>Deposito cauzionale: Anno 2012 euro 1.448,98 Anno 2020 euro 1.007,69</t>
  </si>
  <si>
    <t>701/3T</t>
  </si>
  <si>
    <t>LVZDNL56P66H501P</t>
  </si>
  <si>
    <t>daniela.livuzza@beniculturali.it</t>
  </si>
  <si>
    <t>20379/3T</t>
  </si>
  <si>
    <t>Trinchini Pietrina</t>
  </si>
  <si>
    <t>Via Novacella, 23 Int. 11</t>
  </si>
  <si>
    <t>SCUDERO Margherita</t>
  </si>
  <si>
    <t xml:space="preserve">Via Novacella, 23 Int. 12 </t>
  </si>
  <si>
    <t>RNDTLI42A53H501Z</t>
  </si>
  <si>
    <t>Deposito cauzionale: Anno 2012 € 1.451,14 Anno 2020 € 599,24</t>
  </si>
  <si>
    <t>455/3T</t>
  </si>
  <si>
    <t xml:space="preserve">Via Novacella, 23 Int. 13 </t>
  </si>
  <si>
    <t>BRTRLD38R12E388S</t>
  </si>
  <si>
    <t>Jesi (AN)</t>
  </si>
  <si>
    <t>LCRLVI42R04H501N</t>
  </si>
  <si>
    <t>Deposito cauzionale Anno 2011 € 1.651,32 Anno 2019 € 1.334,88</t>
  </si>
  <si>
    <t>1242/3T</t>
  </si>
  <si>
    <t>Via Novacella, 23 Int. A</t>
  </si>
  <si>
    <t>Rossi Giovanni</t>
  </si>
  <si>
    <t>NOVACELLA 25</t>
  </si>
  <si>
    <t>Via Novacella, 25 Int. 1</t>
  </si>
  <si>
    <t>Via Novacella, 25 Int. 2</t>
  </si>
  <si>
    <t>NCCGRG45A18M031U</t>
  </si>
  <si>
    <t>Villavallelonga (AQ)</t>
  </si>
  <si>
    <t>06 54602625</t>
  </si>
  <si>
    <t>Fagiolo Franca</t>
  </si>
  <si>
    <t>PTRPRI36L30H501Y</t>
  </si>
  <si>
    <t>286/3T</t>
  </si>
  <si>
    <t>A/1 C/6</t>
  </si>
  <si>
    <t>Via Novacella, 25 Int. 4</t>
  </si>
  <si>
    <t>T - S1</t>
  </si>
  <si>
    <t>Via Novacella, 25 Int. 6</t>
  </si>
  <si>
    <t>Via Novacella, 25 Int. 7</t>
  </si>
  <si>
    <t>CRLLNR70A44H501V</t>
  </si>
  <si>
    <t>eleonora@cirullo.it</t>
  </si>
  <si>
    <t>Cooperativa Sociale "La Meridiana"</t>
  </si>
  <si>
    <t>S1-1°</t>
  </si>
  <si>
    <t xml:space="preserve">Via Novacella, 25 Int. 8 </t>
  </si>
  <si>
    <t>TTRGMR90D05H501N</t>
  </si>
  <si>
    <t>gianmarco.totaro@live.com</t>
  </si>
  <si>
    <t>3/3T</t>
  </si>
  <si>
    <t>Pansironi Flora</t>
  </si>
  <si>
    <t>CRSGPP42P17M082M</t>
  </si>
  <si>
    <t>Viterbo (VT)</t>
  </si>
  <si>
    <t>giuseppecarosi17@gmail.com</t>
  </si>
  <si>
    <t>Deposito cauzionale anno 2011: € 1.204,42 anno 2019: € 1.298,99</t>
  </si>
  <si>
    <t>2/3T</t>
  </si>
  <si>
    <t xml:space="preserve">Via Novacella, 25 Int. 10 </t>
  </si>
  <si>
    <t>CATESE Claudia</t>
  </si>
  <si>
    <t>Via Novacella, 25 Int. 11</t>
  </si>
  <si>
    <t>NPLRTI60S67E716J</t>
  </si>
  <si>
    <t>Via Novacella, 25 Int. 12</t>
  </si>
  <si>
    <t>SNTPGR38T08H501Y</t>
  </si>
  <si>
    <t>pgiosantalucia@libero.it</t>
  </si>
  <si>
    <t>Deposito cauzionale Anno 2011 € 1.717,14 Anno 2019 € 1.480,11</t>
  </si>
  <si>
    <t>1497/3T</t>
  </si>
  <si>
    <t>Via Novacella, 25 Int. 13</t>
  </si>
  <si>
    <t>DNGVLM40M60H501W</t>
  </si>
  <si>
    <t>Roma(RM)</t>
  </si>
  <si>
    <t>347 5750547-06 5401922</t>
  </si>
  <si>
    <t>DMNLNE42B48H501Y</t>
  </si>
  <si>
    <t>06 5406108</t>
  </si>
  <si>
    <t>dimainaele@gmail.com</t>
  </si>
  <si>
    <t>3127.98</t>
  </si>
  <si>
    <t>Deposito cauzionale Anno 2011 € 1.915,02 Anno 2019 € 1.212,96</t>
  </si>
  <si>
    <t>7970/3T</t>
  </si>
  <si>
    <t>Via Novacella, 25 Int. 15</t>
  </si>
  <si>
    <t>PCFMRA40R53A064F</t>
  </si>
  <si>
    <t>Deposito cauzionale: Anno 2011 € 1.511,32 Anno 2019 € 875,06</t>
  </si>
  <si>
    <t>14038/3T</t>
  </si>
  <si>
    <t>BRBMRS52B63B474F</t>
  </si>
  <si>
    <t>paola752008@libero.it</t>
  </si>
  <si>
    <t>6567/3</t>
  </si>
  <si>
    <t>PALESTRO</t>
  </si>
  <si>
    <t>Via Palestro, 87 Int. 1</t>
  </si>
  <si>
    <t>064456821</t>
  </si>
  <si>
    <t>hotelcambridgesnc@pec.it</t>
  </si>
  <si>
    <t xml:space="preserve"> Legale rappresentante Sig. Fuggetta Vincenzo C.F.: FGGVCN63A19B619W, nato a Canosa di Puglia (BA) il 19/01/1963</t>
  </si>
  <si>
    <t>Anno 2009 €  2.745,47  Anno  €  6.479,52</t>
  </si>
  <si>
    <t>Alberghiero</t>
  </si>
  <si>
    <t>22418/3T</t>
  </si>
  <si>
    <t>Deli Romano</t>
  </si>
  <si>
    <t>D/2</t>
  </si>
  <si>
    <t>PASTINI</t>
  </si>
  <si>
    <t>Via dei Pastini, 13/14 e 15 int. 1</t>
  </si>
  <si>
    <t>ilbarroccio2015@pec.it</t>
  </si>
  <si>
    <t>Cessione ramo di azienda</t>
  </si>
  <si>
    <t>2480/3T</t>
  </si>
  <si>
    <t>S1/T/1°</t>
  </si>
  <si>
    <t>Foto immobile esterno</t>
  </si>
  <si>
    <t>Via dei Pastini, 15 Int. 2</t>
  </si>
  <si>
    <t>Via dei Pastini, 15 Int. 3</t>
  </si>
  <si>
    <t> PLTCLD46H50H501R</t>
  </si>
  <si>
    <t>06 6781300-335 8415297</t>
  </si>
  <si>
    <t>Arretrati scadenza 31 maggio 2022</t>
  </si>
  <si>
    <t>8011/3T</t>
  </si>
  <si>
    <t>Via dei Pastini, 15 Int. 4</t>
  </si>
  <si>
    <t>Ciriaci Maria</t>
  </si>
  <si>
    <t>Via dei Pastini, 15 Int. 5</t>
  </si>
  <si>
    <t>Tana Maria Cecilia</t>
  </si>
  <si>
    <t>Foto immobile vano scala</t>
  </si>
  <si>
    <t>Via dei Pastini, 15 Int. 6</t>
  </si>
  <si>
    <t>DE VELLIS Ennio</t>
  </si>
  <si>
    <t>Via dei Pastini, 15 Int. 7</t>
  </si>
  <si>
    <t>Tolu Irene</t>
  </si>
  <si>
    <t>Via dei Pastini, 15 Int. 8</t>
  </si>
  <si>
    <t>DVLGRG89M50C413T</t>
  </si>
  <si>
    <t>Ceccano (FR)</t>
  </si>
  <si>
    <t>077589881</t>
  </si>
  <si>
    <t>info@devellis.it</t>
  </si>
  <si>
    <t>7584/3T</t>
  </si>
  <si>
    <t>Mattonelli Luciano</t>
  </si>
  <si>
    <t>Dichiarazione di coformità impianto elettrico</t>
  </si>
  <si>
    <t xml:space="preserve">Via dei Pastini, 15 </t>
  </si>
  <si>
    <t>Ruggeri Gianfranco</t>
  </si>
  <si>
    <t>Via dei Pastini, 15 A/16</t>
  </si>
  <si>
    <t>CHNGLI91A53H501B</t>
  </si>
  <si>
    <t>stella.works@hotmail.it</t>
  </si>
  <si>
    <t>4478/3T</t>
  </si>
  <si>
    <t>Nardi Edoardo</t>
  </si>
  <si>
    <t xml:space="preserve">2 </t>
  </si>
  <si>
    <t xml:space="preserve">11 </t>
  </si>
  <si>
    <t xml:space="preserve">ROSORA </t>
  </si>
  <si>
    <t>Compravendita</t>
  </si>
  <si>
    <t>1199/3</t>
  </si>
  <si>
    <t>T-1°-2°-3°</t>
  </si>
  <si>
    <t>U</t>
  </si>
  <si>
    <t>6760 metri cubi</t>
  </si>
  <si>
    <t>SCALA</t>
  </si>
  <si>
    <t>Via della Scala, 36</t>
  </si>
  <si>
    <t>Cooperativa Azzurra 84 ARL, VIA ACHILLE MAURI, 4/C, CF: 06619940585, LEGALE RAPPRESENTANTE: TODINI MAURIZIO, NATO A ROMA 9.4.1959, CF: TDNMRZ59D09H501W</t>
  </si>
  <si>
    <t>Via della Scala, 37 Int. 1</t>
  </si>
  <si>
    <t>Borioni Fabrizio</t>
  </si>
  <si>
    <t>Via della Scala, 37 Int. 2</t>
  </si>
  <si>
    <t>Di Giovanni Enrico</t>
  </si>
  <si>
    <t>SEMINARIO</t>
  </si>
  <si>
    <t>Via del Seminario 98/100/102 int. 3</t>
  </si>
  <si>
    <t>09217651000</t>
  </si>
  <si>
    <t xml:space="preserve"> giasrl@legpec.it</t>
  </si>
  <si>
    <t>G.I.A. GESTIONE INDUSTRIA ALBERGHI SRL, SEDE IN ROMA, PIAZZA DELLA ROTONDA 73, CF: 00397880584, PRESIDENTE CONSIGLIO AMMINISTRAZIONE, TULLIO PELOSI CF: PLSTLL44P17B658E</t>
  </si>
  <si>
    <t>S1/1°/2°/3°</t>
  </si>
  <si>
    <t>Piazza della Rotonda, 73-Via del Seminario 102 int. 3</t>
  </si>
  <si>
    <t>giasrl@legpec.it</t>
  </si>
  <si>
    <t>Unito a G.T. ALFA 1 S.r.l.</t>
  </si>
  <si>
    <t>P.zza della Rotonda, 71/72</t>
  </si>
  <si>
    <t>09054681003</t>
  </si>
  <si>
    <t>Avv. Sperti 3357050525</t>
  </si>
  <si>
    <t>pantheon6srl@pec.buffetti.it francescosperti@tiscali.it</t>
  </si>
  <si>
    <t>1348/3T</t>
  </si>
  <si>
    <t>Via del Seminario 101</t>
  </si>
  <si>
    <t>CHNZNG65T05Z210G</t>
  </si>
  <si>
    <t>Zhejiang (EE)</t>
  </si>
  <si>
    <t>Indirizzo: Via Britannia, 54 Scala B 00183 Roma</t>
  </si>
  <si>
    <t>Costanzi Floriano</t>
  </si>
  <si>
    <t>Progetto di consolidamento</t>
  </si>
  <si>
    <t>Via del Seminario, 102 Int. 1</t>
  </si>
  <si>
    <t>Aureli Patrizia</t>
  </si>
  <si>
    <t xml:space="preserve"> A/2</t>
  </si>
  <si>
    <t>Via del Seminario, 102 Int. 2</t>
  </si>
  <si>
    <t xml:space="preserve"> A/10</t>
  </si>
  <si>
    <t>Via del Seminario, 102 Int. 4</t>
  </si>
  <si>
    <t>Fabbri Maurizio Roberto</t>
  </si>
  <si>
    <t>Via del Seminario, 102 Int. 5</t>
  </si>
  <si>
    <t>RANZI Maurizio</t>
  </si>
  <si>
    <t>Via del Seminario, 102 Int. 5 bis</t>
  </si>
  <si>
    <t>De Totto Paola</t>
  </si>
  <si>
    <t>5 bis</t>
  </si>
  <si>
    <t>Via del Seminario, 102 Cantina</t>
  </si>
  <si>
    <t xml:space="preserve">Via del Seminario, 103 </t>
  </si>
  <si>
    <t>Capasa Davide</t>
  </si>
  <si>
    <t>unità collabenti</t>
  </si>
  <si>
    <t>Via del Seminario, 104 Int. 1/2</t>
  </si>
  <si>
    <t>Cagliostro Alberto</t>
  </si>
  <si>
    <t>Via del Seminario, 104 Int. 3/4</t>
  </si>
  <si>
    <t>Potestio Pasquale</t>
  </si>
  <si>
    <t>Via del Seminario, 104 Int. 5</t>
  </si>
  <si>
    <t>Factory Cube</t>
  </si>
  <si>
    <t>Via del Seminario, 104 Cantina</t>
  </si>
  <si>
    <t>Paoletti Claudia</t>
  </si>
  <si>
    <t>SETTIMIANA</t>
  </si>
  <si>
    <t>Via di Porta Settimiana, 4 Int. 1</t>
  </si>
  <si>
    <t>Diglio Alessandro</t>
  </si>
  <si>
    <t>Via di Porta Settimiana, 4 Int. 2</t>
  </si>
  <si>
    <t>Colafranceschi Rolando</t>
  </si>
  <si>
    <t>Via di Porta Settimiana, 4 Int. 3</t>
  </si>
  <si>
    <t>RUSSO Pasquale</t>
  </si>
  <si>
    <t>Via di Porta Settimiana, 1</t>
  </si>
  <si>
    <t>PANELLA Franca</t>
  </si>
  <si>
    <t>Bar 06 58332573</t>
  </si>
  <si>
    <t xml:space="preserve">C/1 </t>
  </si>
  <si>
    <t>URBANA</t>
  </si>
  <si>
    <t>Via Urbana, 3/4/5</t>
  </si>
  <si>
    <t>08507781006</t>
  </si>
  <si>
    <t>0620368747</t>
  </si>
  <si>
    <t>gtbetasrl@legpec.it</t>
  </si>
  <si>
    <t>Rappresentante legale Antonio Pelosi nato a Roma il 11.01.1974 C.F.: PLSNTN74A11H501F</t>
  </si>
  <si>
    <t>176/3T</t>
  </si>
  <si>
    <t>T/1°/2°/3°/4°/5°</t>
  </si>
  <si>
    <t>VAL CANNUTA</t>
  </si>
  <si>
    <t>Via Val Cannuta, 206</t>
  </si>
  <si>
    <t>S1-S2-T-1°-2°</t>
  </si>
  <si>
    <t>VITTORIO</t>
  </si>
  <si>
    <t>Piazza Vittorio Emanuele, 132 Int. 3/4</t>
  </si>
  <si>
    <t>3/^4</t>
  </si>
  <si>
    <t>Camerino (MC)</t>
  </si>
  <si>
    <t>Appartamenti Padri Somaschi</t>
  </si>
  <si>
    <t>da dicembre 2019 a maggio 2020</t>
  </si>
  <si>
    <t>RBNSLV69M57H501A</t>
  </si>
  <si>
    <t>VSCLCU67C55D932Q</t>
  </si>
  <si>
    <t>Gasperina (CZ)</t>
  </si>
  <si>
    <t>CHRCST72R07D548G</t>
  </si>
  <si>
    <t>Ferrara (FE)</t>
  </si>
  <si>
    <t>LVOVRT65D16H501V</t>
  </si>
  <si>
    <t>SNTLRA74D57H501Y</t>
  </si>
  <si>
    <t>BNCGST49T26C767Q</t>
  </si>
  <si>
    <t>Lanuvio (RM)</t>
  </si>
  <si>
    <t>FRTPSC79L50H501Z</t>
  </si>
  <si>
    <t>LNCLSN79L09E958C</t>
  </si>
  <si>
    <t>Marino (RM)</t>
  </si>
  <si>
    <t>COLAIORI Roberta</t>
  </si>
  <si>
    <t>Via Novacella, 25 Int. 5</t>
  </si>
  <si>
    <t>TRDSVN50S47A207R</t>
  </si>
  <si>
    <t>Allerona (TR)</t>
  </si>
  <si>
    <t>MNTMRN66R43H501I</t>
  </si>
  <si>
    <t>TRVSFN63S16H501V</t>
  </si>
  <si>
    <t>MAGRO Mario</t>
  </si>
  <si>
    <t>MNGCMN75A43L049U</t>
  </si>
  <si>
    <t>Taranto (TA)</t>
  </si>
  <si>
    <t>SCFNDR88L26I754V</t>
  </si>
  <si>
    <t>Siracusa (SR)</t>
  </si>
  <si>
    <t>CRDMRP55P47M078P</t>
  </si>
  <si>
    <t>Visso (MC)</t>
  </si>
  <si>
    <t>Cacciatore Daniele</t>
  </si>
  <si>
    <t>Angotti Roberto</t>
  </si>
  <si>
    <t>Colonna Suite</t>
  </si>
  <si>
    <t>Oliverio Paolo</t>
  </si>
  <si>
    <t>BNRNDR70P02H501Z</t>
  </si>
  <si>
    <t>a.bonardo@inwind.it</t>
  </si>
  <si>
    <t>2821/3T</t>
  </si>
  <si>
    <t>CARDINALETTI Alessandro</t>
  </si>
  <si>
    <t xml:space="preserve">Rappresentante legale Andrea Di Filippo </t>
  </si>
  <si>
    <t>5426/3T</t>
  </si>
  <si>
    <t>Klingner Birgid</t>
  </si>
  <si>
    <t>Centurion Real Estate Srl</t>
  </si>
  <si>
    <t>Via Ennio Bonifazi, 48/B Int. 7</t>
  </si>
  <si>
    <t>Rocconi Marco</t>
  </si>
  <si>
    <t>MRRFRZ87D22H501L</t>
  </si>
  <si>
    <t>fm.fabrizio.marra@gmail.com</t>
  </si>
  <si>
    <t>9646/3T</t>
  </si>
  <si>
    <t>VLCRLT91M23H501D</t>
  </si>
  <si>
    <t>albertovalicante@gmail.com</t>
  </si>
  <si>
    <t>5425/3T</t>
  </si>
  <si>
    <t>PLCDVD55E10H501G</t>
  </si>
  <si>
    <t>dav.placidi@virgilio.it</t>
  </si>
  <si>
    <t>5573/3T</t>
  </si>
  <si>
    <t>Bravi Federica</t>
  </si>
  <si>
    <t>Monticciolo Gaspare</t>
  </si>
  <si>
    <t>daniele.mieli@gmail.com</t>
  </si>
  <si>
    <t>Sede legale: Viale Libia 105 Roma (RM) Amministratore Daniele Mieli</t>
  </si>
  <si>
    <t>15531/3T</t>
  </si>
  <si>
    <t>MRNFNC54C06H501J</t>
  </si>
  <si>
    <t>15546/3T</t>
  </si>
  <si>
    <t>MRTMSM70R06H501P</t>
  </si>
  <si>
    <t>morettimax@yahoo.it</t>
  </si>
  <si>
    <t>OPERA PIA ASILO SAVOIA</t>
  </si>
  <si>
    <t>1836/3T</t>
  </si>
  <si>
    <t>2819/3T</t>
  </si>
  <si>
    <t>Sala conferenze ISMA</t>
  </si>
  <si>
    <t>5572/3T</t>
  </si>
  <si>
    <t>Sede legale: Via Marcianise n.6 - Amministratore Pietro Greco</t>
  </si>
  <si>
    <t>dpvsrl@legalmail.it</t>
  </si>
  <si>
    <t>6945/3T</t>
  </si>
  <si>
    <t>15530/3T</t>
  </si>
  <si>
    <t>PRSRSL56P47G273K</t>
  </si>
  <si>
    <t>Palermo (PA)</t>
  </si>
  <si>
    <t>rosaliamariliaporsio@gmail.com</t>
  </si>
  <si>
    <t>1413/3T</t>
  </si>
  <si>
    <t>14468/3T</t>
  </si>
  <si>
    <t>2820/3T</t>
  </si>
  <si>
    <t>8465/3T</t>
  </si>
  <si>
    <t>19401/3T</t>
  </si>
  <si>
    <t>22038/3T</t>
  </si>
  <si>
    <t>5424/3T</t>
  </si>
  <si>
    <t>16639/3T</t>
  </si>
  <si>
    <t>22988/3T</t>
  </si>
  <si>
    <t>8886/3T</t>
  </si>
  <si>
    <t>21350/3T</t>
  </si>
  <si>
    <t>1051/3T</t>
  </si>
  <si>
    <t>24,/06/2022</t>
  </si>
  <si>
    <t>13884/3T</t>
  </si>
  <si>
    <t>3545/3T</t>
  </si>
  <si>
    <t>Indennità di occupazione dal 1 luglio 2021</t>
  </si>
  <si>
    <t>2441/3T</t>
  </si>
  <si>
    <t>Indennità di occupazione dal 1 gennaio 2015</t>
  </si>
  <si>
    <t>426/3T</t>
  </si>
  <si>
    <t>8885/3T</t>
  </si>
  <si>
    <t>15529/3T</t>
  </si>
  <si>
    <t>7383/3T</t>
  </si>
  <si>
    <t>16179/3T</t>
  </si>
  <si>
    <t>17538/3T</t>
  </si>
  <si>
    <t>14469/3T</t>
  </si>
  <si>
    <t>3694/3T</t>
  </si>
  <si>
    <t>1° anno del 1° novennio canone mensile 18000 euro</t>
  </si>
  <si>
    <t>25439/3T</t>
  </si>
  <si>
    <t>2702/3T</t>
  </si>
  <si>
    <t>10895/3T</t>
  </si>
  <si>
    <t>Indennità di occupazione</t>
  </si>
  <si>
    <t>MSTMRS38P48G293A</t>
  </si>
  <si>
    <t>Palombara Sabina (RM)</t>
  </si>
  <si>
    <t>svilupposrl2017@legalmail.it</t>
  </si>
  <si>
    <t>Sede legale: Via dei Bresciani, 23 - Roma Legale Rappresentante: Luca Maioli CF: MLALCU74C17H501A</t>
  </si>
  <si>
    <t>9197/3T</t>
  </si>
  <si>
    <t>oresta2.srl@legalmail.it</t>
  </si>
  <si>
    <t>Legale rappresentante: Sig.Cesare Marconi CF: MRCCSR74E04H501A</t>
  </si>
  <si>
    <t>9201/3T</t>
  </si>
  <si>
    <t>VLCVTL57B42Z104F</t>
  </si>
  <si>
    <t>Varbitsa (ALBANIA)</t>
  </si>
  <si>
    <t>9199/3T</t>
  </si>
  <si>
    <t>MRNFPP74T14H501N</t>
  </si>
  <si>
    <t>9198/3T</t>
  </si>
  <si>
    <t>Rappresentante Legale: Paolo Leo Cimaglia CF: CMGPLL65C01Z404A</t>
  </si>
  <si>
    <t>PRSGNN88S50L219Y</t>
  </si>
  <si>
    <t>Torino (TO)</t>
  </si>
  <si>
    <t>14255/3T</t>
  </si>
  <si>
    <t>CRBLRI97R61C858G</t>
  </si>
  <si>
    <t>Colleferro (RM)</t>
  </si>
  <si>
    <t>14706/3T</t>
  </si>
  <si>
    <t>TBCGAI89L58A515O</t>
  </si>
  <si>
    <t>Avezzano (AQ)</t>
  </si>
  <si>
    <t>14708-3T</t>
  </si>
  <si>
    <t>FRATINI Anna</t>
  </si>
  <si>
    <t>VSNMNL78D04H501W</t>
  </si>
  <si>
    <t>14707/3T</t>
  </si>
  <si>
    <t>In considerazione dei lavori, il canone per i primi 4 anni viene stabilito ad € 1.597,50. A partire dal 2° quadriennio il canone è a regime pari ad € 2.250</t>
  </si>
  <si>
    <t>MGGSFN55S55H501V</t>
  </si>
  <si>
    <t>15/15/1955</t>
  </si>
  <si>
    <t>stemag55@live.it</t>
  </si>
  <si>
    <t>22595/3T</t>
  </si>
  <si>
    <t>SNNDNL69P68D334X</t>
  </si>
  <si>
    <t>Domusnovas (SU)</t>
  </si>
  <si>
    <t>sannerisdaniela@gmail.com</t>
  </si>
  <si>
    <t>24706/3T</t>
  </si>
  <si>
    <t>CRTNMR47S62H501N</t>
  </si>
  <si>
    <t>22594/3T</t>
  </si>
  <si>
    <t>Legale rappresentante: Sig.ra Valeria Guarino CF:GRNVLR83R41F839U</t>
  </si>
  <si>
    <t>22383/3T</t>
  </si>
  <si>
    <t>Sede legale: via sant'abbondio, 10 - Rignano Flaminio Legale Rappresentante: Antonio Bonanni CF: BNNNTN62P05H501W</t>
  </si>
  <si>
    <t>2849/3T</t>
  </si>
  <si>
    <t>PRNMGR51A55F620K</t>
  </si>
  <si>
    <t>Monte San Giovanni Campano (RM)</t>
  </si>
  <si>
    <t>Garante: Graziella Cecchi</t>
  </si>
  <si>
    <t>2127/3T</t>
  </si>
  <si>
    <t>Sede legale: Viale degli eroi di Cefalonia, 215 - ROMA Legale rappresentante Alessandro D'Alimonte nato a Roma 14/7/1973 C.F.: DLMLSN73L14H501W</t>
  </si>
  <si>
    <t>2128/3T</t>
  </si>
  <si>
    <t>LRDNNL70L30L049E</t>
  </si>
  <si>
    <t>16787/3T</t>
  </si>
  <si>
    <t>DNGGGG58C14H201O</t>
  </si>
  <si>
    <t>4788/3T</t>
  </si>
  <si>
    <t>Deposito cauzionale: Anno 2010 € 466,36 Anno 2018 € 989,12</t>
  </si>
  <si>
    <t>6684-3T</t>
  </si>
  <si>
    <t>VLHMNC65E71G482G</t>
  </si>
  <si>
    <t>Pescara (PE)</t>
  </si>
  <si>
    <t>5193-3T</t>
  </si>
  <si>
    <t>Via Fondiglie, 10 (AN) CAP 60030</t>
  </si>
  <si>
    <t>18327 m3</t>
  </si>
  <si>
    <t>locato</t>
  </si>
  <si>
    <t xml:space="preserve"> Categoria catastale</t>
  </si>
  <si>
    <t>non locato</t>
  </si>
  <si>
    <t>Convenzione MIBAC</t>
  </si>
  <si>
    <t>locato/non locato</t>
  </si>
  <si>
    <t>COLOSSEO/RIVALDI</t>
  </si>
  <si>
    <t>Via Vittorio Fiorini, 13 Int. 1</t>
  </si>
  <si>
    <t>Via Vittorio Fiorini, 13 Int. 2</t>
  </si>
  <si>
    <t>Via Vittorio Fiorini, 13 Int. 3</t>
  </si>
  <si>
    <t>Via Vittorio Fiorini, 13 Int. 4</t>
  </si>
  <si>
    <t>Via Vittorio Fiorini, 13 Int. 5</t>
  </si>
  <si>
    <t>Via Vittorio Fiorini, 13 Int. 6</t>
  </si>
  <si>
    <t>Via Vittorio Fiorini, 13 Int. 7</t>
  </si>
  <si>
    <t xml:space="preserve">Via Vittorio Fiorini, 13 Int. 8 </t>
  </si>
  <si>
    <t>Via Vittorio Fiorini, 13 Int. 10</t>
  </si>
  <si>
    <t>Via Vittorio Fiorini, 13 Int. 12</t>
  </si>
  <si>
    <t>Via Vittorio Fiorini, 13 Int. 13</t>
  </si>
  <si>
    <t>Via Vittorio Fiorini, 13 Int. 14</t>
  </si>
  <si>
    <t>Via Vittorio Fiorini, 13 Int. 15</t>
  </si>
  <si>
    <t>Via Vittorio Fiorini, 13 Int. 16</t>
  </si>
  <si>
    <t>Via Vittorio Fiorini, 13 Int. 17</t>
  </si>
  <si>
    <t xml:space="preserve">Via Vittorio Fiorini, 13 Int. 18 </t>
  </si>
  <si>
    <t>Via Vittorio Fiorini, 13 Int. 19</t>
  </si>
  <si>
    <t>Via Vittorio Fiorini, 13 Int. 20</t>
  </si>
  <si>
    <t>Via Vittorio Fiorini, 13 Int. 21</t>
  </si>
  <si>
    <t>Via Vittorio Fiorini, 13 Int. 23</t>
  </si>
  <si>
    <t>Via Vittorio Fiorini, 13 Int. 24</t>
  </si>
  <si>
    <t>Via Vittorio Fiorini, 13 Int. 25</t>
  </si>
  <si>
    <t>Via Vittorio Fiorini, 13 Int. 26</t>
  </si>
  <si>
    <t>Via Vittorio Fiorini, 13 Int. 27</t>
  </si>
  <si>
    <t>Via Vittorio Fiorini, 13 Int. 28</t>
  </si>
  <si>
    <t>Via Vittorio Fiorini, 13 Int. 29</t>
  </si>
  <si>
    <t>Via Vittorio Fiorini, 13 Int. 30</t>
  </si>
  <si>
    <t>Via Vittorio Fiorini, 13 Int. 31</t>
  </si>
  <si>
    <t>Via Vittorio Fiorini, 13 Int. 32</t>
  </si>
  <si>
    <t>Via Vittorio Fiorini, 13 Int. 33</t>
  </si>
  <si>
    <t>Via Vittorio Fiorini, 13 Int. 34</t>
  </si>
  <si>
    <t>Via Vittorio Fiorini, 13 Int. 35</t>
  </si>
  <si>
    <t>Via Vittorio Fiorini, 13 Int. 36</t>
  </si>
  <si>
    <t>Via Vittorio Fiorini, 13 Int. 37</t>
  </si>
  <si>
    <t>Via Vittorio Fiorini, 13 Int. 38</t>
  </si>
  <si>
    <t xml:space="preserve">Via Vittorio Fiorini, 13 Int. 39 </t>
  </si>
  <si>
    <t>Via Vittorio Fiorini, 13 Int. 40</t>
  </si>
  <si>
    <t>Via Vittorio Fiorini, 15 Int. 10</t>
  </si>
  <si>
    <t>Via Vittorio Fiorini, 15 Int. 11</t>
  </si>
  <si>
    <t>Via Vittorio Fiorini, 15 Int. 12</t>
  </si>
  <si>
    <t>Via Vittorio Fiorini, 15 Int. 13</t>
  </si>
  <si>
    <t>Via Vittorio Fiorini, 15 Int. 14</t>
  </si>
  <si>
    <t xml:space="preserve">Via Vittorio Fiorini, 15 Int. 15 </t>
  </si>
  <si>
    <t>Via Vittorio Fiorini, 15 Int. 16</t>
  </si>
  <si>
    <t>Via Vittorio Fiorini, 15 Int. 17</t>
  </si>
  <si>
    <t>Via Vittorio Fiorini, 15 Int. 18</t>
  </si>
  <si>
    <t xml:space="preserve">Via Vittorio Fiorini, 15 Int. 19 </t>
  </si>
  <si>
    <t>Via Vittorio Fiorini, 15 Int. 20</t>
  </si>
  <si>
    <t>Via Vittorio Fiorini, 15 Int. 22</t>
  </si>
  <si>
    <t>Via Vittorio Fiorini, 15 Int. 23</t>
  </si>
  <si>
    <t>Via Vittorio Fiorini, 15 Int. 24</t>
  </si>
  <si>
    <t>Via Vittorio Fiorini, 15 Int. 25</t>
  </si>
  <si>
    <t>Via Vittorio Fiorini, 15 Int. 26</t>
  </si>
  <si>
    <t>Via Vittorio Fiorini, 15 Int. 27</t>
  </si>
  <si>
    <t>Via Vittorio Fiorini, 15 Int. 28</t>
  </si>
  <si>
    <t xml:space="preserve">Via Vittorio Fiorini, 15 </t>
  </si>
  <si>
    <t>Via Vittorio Fiorini, 15 Int. 2</t>
  </si>
  <si>
    <t>Via Vittorio Fiorini, 15 Int. 3</t>
  </si>
  <si>
    <t>Via Vittorio Fiorini, 15 Int. 4</t>
  </si>
  <si>
    <t>Via Vittorio Fiorini, 15 Int. 5</t>
  </si>
  <si>
    <t>Via Vittorio Fiorini, 15 Int. 6</t>
  </si>
  <si>
    <t>Via Vittorio Fiorini, 15 Int. 7</t>
  </si>
  <si>
    <t>Via Vittorio Fiorini, 15 Int. 9</t>
  </si>
  <si>
    <t>Via Vittorio Fiorini, 15 Stanzino</t>
  </si>
  <si>
    <t>ROCCA PRIORA</t>
  </si>
  <si>
    <t>VIA DELLA ROCCA SNC</t>
  </si>
  <si>
    <t>T -1</t>
  </si>
  <si>
    <t xml:space="preserve"> </t>
  </si>
  <si>
    <t>B/5</t>
  </si>
  <si>
    <t>501</t>
  </si>
  <si>
    <t>Via Novacella, 23 Int. 10</t>
  </si>
  <si>
    <t xml:space="preserve">Via Vittorio Fiorini, 13 Int. 9 </t>
  </si>
  <si>
    <t xml:space="preserve">Via Vittorio Fiorini, 13 Int. 11 </t>
  </si>
  <si>
    <t xml:space="preserve">Via Vittorio Fiorini, 13 Int. 22 </t>
  </si>
  <si>
    <t xml:space="preserve">Via Vittorio Fiorini, 13 Int. 41 </t>
  </si>
  <si>
    <t xml:space="preserve">Via Vittorio Fiorini, 15 Int. 1 </t>
  </si>
  <si>
    <t xml:space="preserve">Via Vittorio Fiorini, 15 Int. 8 </t>
  </si>
  <si>
    <t xml:space="preserve">Via Vittorio Fiorini, 13 Int. </t>
  </si>
  <si>
    <t>Via Vittorio Fiorini, 15 Int. 21</t>
  </si>
  <si>
    <t xml:space="preserve">uffici </t>
  </si>
  <si>
    <t>portiere</t>
  </si>
  <si>
    <t xml:space="preserve">Via Novacella, 23 Int. 9 </t>
  </si>
  <si>
    <t xml:space="preserve">Via Novacella, 23 Int. 14 </t>
  </si>
  <si>
    <t xml:space="preserve">Via Novacella, 23 Int. 15 </t>
  </si>
  <si>
    <t xml:space="preserve">Via Novacella, 25 Int. 3 </t>
  </si>
  <si>
    <t xml:space="preserve">Via Novacella, 25 Int. 9 </t>
  </si>
  <si>
    <t xml:space="preserve">Via Novacella, 25 Int. 14 </t>
  </si>
  <si>
    <t xml:space="preserve">Via Novacella, 25 Int. A </t>
  </si>
  <si>
    <t xml:space="preserve">Via Ennio Bonifazi 48/A Int. 9 </t>
  </si>
  <si>
    <t xml:space="preserve">Via Ennio Bonifazi 48/A Int. 12 </t>
  </si>
  <si>
    <t xml:space="preserve">Via Ennio Bonifazi 48/A Int. 14 </t>
  </si>
  <si>
    <t xml:space="preserve">portiere </t>
  </si>
  <si>
    <t xml:space="preserve">Via Ennio Bonifazi, 48/B Int.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</si>
</sst>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-[$€-410]\ * #,##0.00_-;\-[$€-410]\ * #,##0.00_-;_-[$€-410]\ * &quot;-&quot;??_-;_-@_-"/>
    <numFmt numFmtId="167" formatCode="_([$€]* #,##0.00_);_([$€]* \(#,##0.00\);_([$€]* &quot;-&quot;??_);_(@_)"/>
    <numFmt numFmtId="168" formatCode="[$-410]d\-mmm\-yy;@"/>
    <numFmt numFmtId="169" formatCode="[$-410]dd\-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</cellStyleXfs>
  <cellXfs count="388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12" fillId="0" borderId="2" xfId="3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13" fillId="0" borderId="2" xfId="3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164" fontId="13" fillId="0" borderId="2" xfId="3" applyNumberFormat="1" applyFont="1" applyFill="1" applyBorder="1" applyAlignment="1" applyProtection="1">
      <alignment horizontal="center"/>
      <protection locked="0"/>
    </xf>
    <xf numFmtId="167" fontId="0" fillId="0" borderId="2" xfId="4" applyFont="1" applyFill="1" applyBorder="1" applyAlignment="1" applyProtection="1">
      <alignment horizontal="center"/>
      <protection locked="0"/>
    </xf>
    <xf numFmtId="43" fontId="0" fillId="0" borderId="2" xfId="1" applyFont="1" applyFill="1" applyBorder="1" applyAlignment="1" applyProtection="1">
      <alignment horizontal="center"/>
      <protection locked="0"/>
    </xf>
    <xf numFmtId="164" fontId="0" fillId="0" borderId="1" xfId="2" applyFont="1" applyFill="1" applyBorder="1" applyAlignment="1" applyProtection="1">
      <protection locked="0"/>
    </xf>
    <xf numFmtId="0" fontId="0" fillId="0" borderId="1" xfId="1" applyNumberFormat="1" applyFont="1" applyFill="1" applyBorder="1" applyAlignment="1" applyProtection="1">
      <alignment horizontal="center"/>
      <protection locked="0"/>
    </xf>
    <xf numFmtId="15" fontId="0" fillId="0" borderId="2" xfId="0" applyNumberFormat="1" applyBorder="1" applyAlignment="1" applyProtection="1">
      <alignment horizontal="center"/>
      <protection locked="0"/>
    </xf>
    <xf numFmtId="168" fontId="0" fillId="0" borderId="2" xfId="0" applyNumberFormat="1" applyBorder="1" applyAlignment="1" applyProtection="1">
      <alignment horizontal="center"/>
      <protection locked="0"/>
    </xf>
    <xf numFmtId="168" fontId="13" fillId="0" borderId="2" xfId="3" applyNumberFormat="1" applyFont="1" applyFill="1" applyBorder="1" applyAlignment="1" applyProtection="1">
      <alignment horizontal="center"/>
      <protection locked="0"/>
    </xf>
    <xf numFmtId="16" fontId="0" fillId="0" borderId="2" xfId="0" applyNumberFormat="1" applyBorder="1" applyAlignment="1" applyProtection="1">
      <alignment horizontal="center"/>
      <protection locked="0"/>
    </xf>
    <xf numFmtId="2" fontId="13" fillId="0" borderId="2" xfId="3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17" fontId="0" fillId="0" borderId="2" xfId="0" applyNumberFormat="1" applyBorder="1" applyAlignment="1" applyProtection="1">
      <alignment horizontal="center"/>
      <protection locked="0"/>
    </xf>
    <xf numFmtId="0" fontId="0" fillId="4" borderId="1" xfId="0" applyFill="1" applyBorder="1"/>
    <xf numFmtId="0" fontId="0" fillId="0" borderId="3" xfId="0" applyBorder="1" applyAlignment="1">
      <alignment horizontal="center" vertical="center" wrapText="1"/>
    </xf>
    <xf numFmtId="164" fontId="13" fillId="0" borderId="1" xfId="3" applyNumberFormat="1" applyFont="1" applyFill="1" applyBorder="1" applyAlignment="1" applyProtection="1"/>
    <xf numFmtId="0" fontId="0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1" applyFont="1" applyFill="1" applyBorder="1" applyAlignment="1">
      <alignment horizontal="left"/>
    </xf>
    <xf numFmtId="166" fontId="13" fillId="0" borderId="1" xfId="3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right"/>
    </xf>
    <xf numFmtId="168" fontId="13" fillId="0" borderId="1" xfId="3" applyNumberFormat="1" applyFont="1" applyFill="1" applyBorder="1" applyAlignment="1" applyProtection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167" fontId="0" fillId="0" borderId="1" xfId="4" applyFont="1" applyFill="1" applyBorder="1"/>
    <xf numFmtId="17" fontId="0" fillId="0" borderId="1" xfId="0" applyNumberFormat="1" applyBorder="1" applyAlignment="1">
      <alignment horizontal="center"/>
    </xf>
    <xf numFmtId="164" fontId="0" fillId="4" borderId="1" xfId="2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7" fontId="0" fillId="0" borderId="1" xfId="4" applyFont="1" applyFill="1" applyBorder="1" applyAlignment="1">
      <alignment horizontal="left"/>
    </xf>
    <xf numFmtId="166" fontId="13" fillId="0" borderId="1" xfId="3" applyNumberFormat="1" applyFont="1" applyFill="1" applyBorder="1" applyAlignment="1" applyProtection="1">
      <alignment horizontal="left"/>
    </xf>
    <xf numFmtId="164" fontId="13" fillId="0" borderId="1" xfId="3" applyNumberFormat="1" applyFont="1" applyFill="1" applyBorder="1" applyAlignment="1" applyProtection="1">
      <alignment horizontal="center"/>
    </xf>
    <xf numFmtId="43" fontId="0" fillId="0" borderId="1" xfId="1" applyFont="1" applyFill="1" applyBorder="1"/>
    <xf numFmtId="0" fontId="0" fillId="0" borderId="1" xfId="0" quotePrefix="1" applyBorder="1" applyAlignment="1">
      <alignment horizontal="center" vertical="center"/>
    </xf>
    <xf numFmtId="0" fontId="13" fillId="0" borderId="1" xfId="3" applyFont="1" applyFill="1" applyBorder="1" applyAlignment="1" applyProtection="1">
      <alignment horizontal="center" wrapText="1"/>
    </xf>
    <xf numFmtId="167" fontId="13" fillId="0" borderId="1" xfId="3" applyNumberFormat="1" applyFont="1" applyFill="1" applyBorder="1" applyAlignment="1" applyProtection="1">
      <alignment horizontal="center"/>
    </xf>
    <xf numFmtId="168" fontId="0" fillId="0" borderId="1" xfId="4" applyNumberFormat="1" applyFont="1" applyFill="1" applyBorder="1" applyAlignment="1">
      <alignment horizontal="center"/>
    </xf>
    <xf numFmtId="167" fontId="0" fillId="0" borderId="1" xfId="4" applyFont="1" applyFill="1" applyBorder="1" applyAlignment="1">
      <alignment horizontal="center" wrapText="1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4" applyNumberFormat="1" applyFont="1" applyFill="1" applyBorder="1" applyAlignment="1">
      <alignment horizontal="center"/>
    </xf>
    <xf numFmtId="168" fontId="0" fillId="0" borderId="1" xfId="1" applyNumberFormat="1" applyFont="1" applyFill="1" applyBorder="1" applyAlignment="1">
      <alignment horizontal="center"/>
    </xf>
    <xf numFmtId="164" fontId="0" fillId="0" borderId="1" xfId="2" applyFont="1" applyFill="1" applyBorder="1" applyAlignment="1">
      <alignment horizontal="left"/>
    </xf>
    <xf numFmtId="168" fontId="13" fillId="0" borderId="5" xfId="3" applyNumberFormat="1" applyFont="1" applyFill="1" applyBorder="1" applyAlignment="1" applyProtection="1">
      <alignment horizontal="center"/>
    </xf>
    <xf numFmtId="0" fontId="13" fillId="0" borderId="5" xfId="3" applyFont="1" applyFill="1" applyBorder="1" applyAlignment="1" applyProtection="1">
      <alignment horizontal="center"/>
    </xf>
    <xf numFmtId="0" fontId="14" fillId="4" borderId="1" xfId="0" applyFont="1" applyFill="1" applyBorder="1"/>
    <xf numFmtId="0" fontId="0" fillId="0" borderId="3" xfId="0" applyBorder="1"/>
    <xf numFmtId="0" fontId="0" fillId="0" borderId="2" xfId="0" applyBorder="1"/>
    <xf numFmtId="0" fontId="0" fillId="0" borderId="2" xfId="1" applyNumberFormat="1" applyFont="1" applyFill="1" applyBorder="1" applyAlignment="1">
      <alignment horizontal="center"/>
    </xf>
    <xf numFmtId="168" fontId="0" fillId="0" borderId="2" xfId="4" applyNumberFormat="1" applyFont="1" applyFill="1" applyBorder="1" applyAlignment="1">
      <alignment horizontal="center"/>
    </xf>
    <xf numFmtId="168" fontId="13" fillId="0" borderId="3" xfId="3" applyNumberFormat="1" applyFont="1" applyFill="1" applyBorder="1" applyAlignment="1" applyProtection="1">
      <alignment horizontal="center"/>
    </xf>
    <xf numFmtId="164" fontId="0" fillId="0" borderId="1" xfId="2" applyFont="1" applyFill="1" applyBorder="1" applyAlignment="1">
      <alignment horizontal="right"/>
    </xf>
    <xf numFmtId="168" fontId="13" fillId="0" borderId="2" xfId="3" applyNumberFormat="1" applyFont="1" applyFill="1" applyBorder="1" applyAlignment="1" applyProtection="1">
      <alignment horizontal="center"/>
    </xf>
    <xf numFmtId="167" fontId="0" fillId="0" borderId="1" xfId="4" applyFont="1" applyFill="1" applyBorder="1" applyAlignment="1"/>
    <xf numFmtId="0" fontId="14" fillId="0" borderId="1" xfId="3" applyFont="1" applyFill="1" applyBorder="1" applyAlignment="1" applyProtection="1">
      <alignment vertical="center"/>
    </xf>
    <xf numFmtId="168" fontId="13" fillId="0" borderId="1" xfId="3" applyNumberFormat="1" applyFont="1" applyFill="1" applyBorder="1" applyAlignment="1" applyProtection="1">
      <alignment horizontal="center" vertical="center"/>
    </xf>
    <xf numFmtId="167" fontId="0" fillId="0" borderId="1" xfId="4" applyFont="1" applyFill="1" applyBorder="1" applyAlignment="1">
      <alignment vertical="center"/>
    </xf>
    <xf numFmtId="0" fontId="15" fillId="6" borderId="2" xfId="0" applyFont="1" applyFill="1" applyBorder="1" applyAlignment="1">
      <alignment horizontal="center" vertical="center" wrapText="1"/>
    </xf>
    <xf numFmtId="43" fontId="15" fillId="6" borderId="2" xfId="1" applyFont="1" applyFill="1" applyBorder="1" applyAlignment="1">
      <alignment horizontal="center" vertical="center" wrapText="1"/>
    </xf>
    <xf numFmtId="166" fontId="15" fillId="6" borderId="2" xfId="2" applyNumberFormat="1" applyFont="1" applyFill="1" applyBorder="1" applyAlignment="1">
      <alignment horizontal="center" vertical="center" wrapText="1"/>
    </xf>
    <xf numFmtId="2" fontId="15" fillId="6" borderId="2" xfId="0" applyNumberFormat="1" applyFont="1" applyFill="1" applyBorder="1" applyAlignment="1">
      <alignment horizontal="center" vertical="center" wrapText="1"/>
    </xf>
    <xf numFmtId="2" fontId="15" fillId="6" borderId="2" xfId="0" applyNumberFormat="1" applyFont="1" applyFill="1" applyBorder="1" applyAlignment="1">
      <alignment vertical="center" wrapText="1"/>
    </xf>
    <xf numFmtId="168" fontId="12" fillId="0" borderId="1" xfId="3" applyNumberFormat="1" applyFont="1" applyFill="1" applyBorder="1" applyAlignment="1" applyProtection="1">
      <alignment horizontal="center"/>
    </xf>
    <xf numFmtId="164" fontId="0" fillId="0" borderId="1" xfId="2" applyFont="1" applyFill="1" applyBorder="1"/>
    <xf numFmtId="164" fontId="12" fillId="0" borderId="1" xfId="3" applyNumberFormat="1" applyFont="1" applyFill="1" applyBorder="1" applyAlignment="1" applyProtection="1">
      <alignment horizontal="center"/>
    </xf>
    <xf numFmtId="43" fontId="0" fillId="0" borderId="1" xfId="1" applyFont="1" applyFill="1" applyBorder="1" applyAlignment="1">
      <alignment horizontal="center" wrapText="1"/>
    </xf>
    <xf numFmtId="168" fontId="0" fillId="0" borderId="1" xfId="0" applyNumberFormat="1" applyBorder="1" applyAlignment="1">
      <alignment horizontal="right"/>
    </xf>
    <xf numFmtId="43" fontId="0" fillId="0" borderId="1" xfId="1" applyFont="1" applyFill="1" applyBorder="1" applyAlignment="1">
      <alignment wrapText="1"/>
    </xf>
    <xf numFmtId="14" fontId="0" fillId="0" borderId="1" xfId="0" applyNumberFormat="1" applyBorder="1" applyAlignment="1">
      <alignment horizontal="right"/>
    </xf>
    <xf numFmtId="2" fontId="0" fillId="0" borderId="2" xfId="0" applyNumberFormat="1" applyBorder="1"/>
    <xf numFmtId="0" fontId="0" fillId="0" borderId="1" xfId="3" applyFont="1" applyFill="1" applyBorder="1" applyAlignment="1" applyProtection="1">
      <alignment horizontal="center" vertical="center"/>
    </xf>
    <xf numFmtId="165" fontId="13" fillId="0" borderId="1" xfId="3" applyNumberFormat="1" applyFont="1" applyFill="1" applyBorder="1" applyAlignment="1" applyProtection="1">
      <alignment horizontal="center"/>
    </xf>
    <xf numFmtId="164" fontId="0" fillId="0" borderId="1" xfId="2" applyFont="1" applyFill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43" fontId="0" fillId="0" borderId="1" xfId="1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wrapText="1"/>
    </xf>
    <xf numFmtId="164" fontId="0" fillId="0" borderId="1" xfId="2" applyFont="1" applyFill="1" applyBorder="1" applyAlignment="1"/>
    <xf numFmtId="15" fontId="13" fillId="0" borderId="1" xfId="3" applyNumberFormat="1" applyFont="1" applyFill="1" applyBorder="1" applyAlignment="1" applyProtection="1">
      <alignment horizontal="center"/>
    </xf>
    <xf numFmtId="166" fontId="0" fillId="0" borderId="1" xfId="0" applyNumberFormat="1" applyBorder="1" applyAlignment="1">
      <alignment horizontal="right"/>
    </xf>
    <xf numFmtId="164" fontId="13" fillId="0" borderId="1" xfId="3" applyNumberFormat="1" applyFont="1" applyFill="1" applyBorder="1" applyAlignment="1" applyProtection="1">
      <alignment horizontal="left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2" fillId="0" borderId="1" xfId="3" applyFont="1" applyFill="1" applyBorder="1" applyAlignment="1" applyProtection="1">
      <alignment horizontal="center" wrapText="1"/>
    </xf>
    <xf numFmtId="168" fontId="0" fillId="0" borderId="1" xfId="0" applyNumberFormat="1" applyBorder="1" applyAlignment="1">
      <alignment horizontal="center" wrapText="1"/>
    </xf>
    <xf numFmtId="164" fontId="13" fillId="0" borderId="1" xfId="3" applyNumberFormat="1" applyFont="1" applyFill="1" applyBorder="1" applyAlignment="1" applyProtection="1">
      <alignment horizontal="center" wrapText="1"/>
    </xf>
    <xf numFmtId="167" fontId="0" fillId="0" borderId="1" xfId="4" applyFont="1" applyFill="1" applyBorder="1" applyAlignment="1">
      <alignment horizontal="left" wrapText="1"/>
    </xf>
    <xf numFmtId="43" fontId="0" fillId="0" borderId="1" xfId="1" applyFont="1" applyFill="1" applyBorder="1" applyAlignment="1">
      <alignment horizontal="left" wrapText="1"/>
    </xf>
    <xf numFmtId="164" fontId="0" fillId="0" borderId="1" xfId="2" applyFont="1" applyFill="1" applyBorder="1" applyAlignment="1">
      <alignment horizontal="left" wrapText="1"/>
    </xf>
    <xf numFmtId="167" fontId="0" fillId="0" borderId="1" xfId="4" applyFont="1" applyFill="1" applyBorder="1" applyAlignment="1">
      <alignment horizontal="right" wrapText="1"/>
    </xf>
    <xf numFmtId="0" fontId="0" fillId="0" borderId="1" xfId="4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8" fontId="12" fillId="0" borderId="1" xfId="3" applyNumberFormat="1" applyFont="1" applyFill="1" applyBorder="1" applyAlignment="1" applyProtection="1">
      <alignment horizontal="center" wrapText="1"/>
    </xf>
    <xf numFmtId="17" fontId="0" fillId="0" borderId="1" xfId="0" applyNumberFormat="1" applyBorder="1" applyAlignment="1">
      <alignment horizontal="center" wrapText="1"/>
    </xf>
    <xf numFmtId="164" fontId="13" fillId="0" borderId="1" xfId="3" applyNumberFormat="1" applyFont="1" applyFill="1" applyBorder="1" applyAlignment="1" applyProtection="1">
      <alignment wrapText="1"/>
    </xf>
    <xf numFmtId="15" fontId="0" fillId="0" borderId="1" xfId="0" applyNumberFormat="1" applyBorder="1" applyAlignment="1">
      <alignment horizontal="center" wrapText="1"/>
    </xf>
    <xf numFmtId="0" fontId="0" fillId="0" borderId="1" xfId="3" applyFont="1" applyFill="1" applyBorder="1" applyAlignment="1" applyProtection="1">
      <alignment horizontal="center" vertical="center" wrapText="1"/>
    </xf>
    <xf numFmtId="165" fontId="13" fillId="0" borderId="1" xfId="3" applyNumberFormat="1" applyFont="1" applyFill="1" applyBorder="1" applyAlignment="1" applyProtection="1">
      <alignment horizontal="center" wrapText="1"/>
    </xf>
    <xf numFmtId="168" fontId="13" fillId="0" borderId="1" xfId="3" applyNumberFormat="1" applyFont="1" applyFill="1" applyBorder="1" applyAlignment="1" applyProtection="1">
      <alignment horizontal="center" wrapText="1"/>
    </xf>
    <xf numFmtId="2" fontId="0" fillId="0" borderId="1" xfId="0" applyNumberFormat="1" applyBorder="1" applyAlignment="1">
      <alignment wrapText="1"/>
    </xf>
    <xf numFmtId="167" fontId="0" fillId="0" borderId="1" xfId="4" applyFont="1" applyFill="1" applyBorder="1" applyAlignment="1">
      <alignment wrapText="1"/>
    </xf>
    <xf numFmtId="167" fontId="12" fillId="0" borderId="1" xfId="3" applyNumberFormat="1" applyFont="1" applyFill="1" applyBorder="1" applyAlignment="1" applyProtection="1">
      <alignment horizontal="right" wrapText="1"/>
    </xf>
    <xf numFmtId="14" fontId="0" fillId="0" borderId="1" xfId="4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right" wrapText="1"/>
    </xf>
    <xf numFmtId="43" fontId="0" fillId="0" borderId="1" xfId="1" applyFont="1" applyFill="1" applyBorder="1" applyAlignment="1">
      <alignment horizontal="right" wrapText="1"/>
    </xf>
    <xf numFmtId="168" fontId="12" fillId="0" borderId="2" xfId="3" applyNumberFormat="1" applyFont="1" applyFill="1" applyBorder="1" applyAlignment="1" applyProtection="1">
      <alignment horizontal="center" wrapText="1"/>
    </xf>
    <xf numFmtId="0" fontId="12" fillId="0" borderId="2" xfId="3" applyFont="1" applyFill="1" applyBorder="1" applyAlignment="1" applyProtection="1">
      <alignment horizontal="center" wrapText="1"/>
    </xf>
    <xf numFmtId="2" fontId="0" fillId="0" borderId="2" xfId="0" applyNumberFormat="1" applyBorder="1" applyAlignment="1">
      <alignment horizontal="center" wrapText="1"/>
    </xf>
    <xf numFmtId="167" fontId="0" fillId="0" borderId="2" xfId="4" applyFont="1" applyFill="1" applyBorder="1" applyAlignment="1">
      <alignment horizontal="right" wrapText="1"/>
    </xf>
    <xf numFmtId="0" fontId="13" fillId="0" borderId="0" xfId="3" applyFont="1" applyFill="1" applyBorder="1" applyAlignment="1" applyProtection="1">
      <alignment horizontal="center" wrapText="1"/>
    </xf>
    <xf numFmtId="0" fontId="0" fillId="0" borderId="1" xfId="0" applyBorder="1" applyAlignment="1">
      <alignment horizontal="right" vertical="center"/>
    </xf>
    <xf numFmtId="167" fontId="0" fillId="0" borderId="1" xfId="4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43" fontId="0" fillId="0" borderId="1" xfId="1" applyFont="1" applyFill="1" applyBorder="1" applyAlignment="1">
      <alignment horizontal="right"/>
    </xf>
    <xf numFmtId="0" fontId="0" fillId="0" borderId="1" xfId="0" quotePrefix="1" applyBorder="1" applyAlignment="1">
      <alignment horizontal="center"/>
    </xf>
    <xf numFmtId="166" fontId="0" fillId="0" borderId="1" xfId="2" applyNumberFormat="1" applyFont="1" applyFill="1" applyBorder="1" applyAlignment="1">
      <alignment horizontal="left"/>
    </xf>
    <xf numFmtId="1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0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166" fontId="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wrapText="1"/>
    </xf>
    <xf numFmtId="164" fontId="0" fillId="0" borderId="2" xfId="2" applyFont="1" applyFill="1" applyBorder="1" applyAlignment="1"/>
    <xf numFmtId="167" fontId="0" fillId="0" borderId="2" xfId="4" applyFont="1" applyFill="1" applyBorder="1" applyAlignment="1"/>
    <xf numFmtId="43" fontId="0" fillId="0" borderId="2" xfId="1" applyFont="1" applyFill="1" applyBorder="1" applyAlignment="1"/>
    <xf numFmtId="166" fontId="0" fillId="0" borderId="2" xfId="1" applyNumberFormat="1" applyFont="1" applyFill="1" applyBorder="1" applyAlignment="1">
      <alignment vertical="center"/>
    </xf>
    <xf numFmtId="43" fontId="0" fillId="0" borderId="2" xfId="1" applyFont="1" applyFill="1" applyBorder="1" applyAlignment="1">
      <alignment vertical="center"/>
    </xf>
    <xf numFmtId="167" fontId="0" fillId="0" borderId="2" xfId="4" applyFont="1" applyFill="1" applyBorder="1" applyAlignment="1">
      <alignment shrinkToFit="1"/>
    </xf>
    <xf numFmtId="0" fontId="13" fillId="0" borderId="2" xfId="3" applyFont="1" applyFill="1" applyBorder="1" applyAlignment="1" applyProtection="1"/>
    <xf numFmtId="168" fontId="0" fillId="0" borderId="2" xfId="0" applyNumberFormat="1" applyBorder="1"/>
    <xf numFmtId="164" fontId="13" fillId="0" borderId="2" xfId="3" applyNumberFormat="1" applyFont="1" applyFill="1" applyBorder="1" applyAlignment="1" applyProtection="1"/>
    <xf numFmtId="14" fontId="13" fillId="0" borderId="1" xfId="3" applyNumberFormat="1" applyFont="1" applyFill="1" applyBorder="1" applyAlignment="1" applyProtection="1">
      <alignment horizont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166" fontId="0" fillId="0" borderId="1" xfId="1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168" fontId="0" fillId="0" borderId="6" xfId="0" applyNumberFormat="1" applyBorder="1" applyAlignment="1">
      <alignment vertical="center"/>
    </xf>
    <xf numFmtId="14" fontId="0" fillId="0" borderId="6" xfId="0" applyNumberFormat="1" applyBorder="1" applyAlignment="1">
      <alignment vertical="center"/>
    </xf>
    <xf numFmtId="164" fontId="0" fillId="0" borderId="1" xfId="1" applyNumberFormat="1" applyFont="1" applyFill="1" applyBorder="1" applyAlignment="1">
      <alignment horizontal="left"/>
    </xf>
    <xf numFmtId="0" fontId="13" fillId="0" borderId="1" xfId="3" applyFont="1" applyFill="1" applyBorder="1" applyAlignment="1" applyProtection="1">
      <alignment horizontal="center" vertical="center" wrapText="1"/>
    </xf>
    <xf numFmtId="0" fontId="20" fillId="0" borderId="1" xfId="0" applyFont="1" applyBorder="1"/>
    <xf numFmtId="0" fontId="0" fillId="0" borderId="1" xfId="0" applyBorder="1" applyAlignment="1">
      <alignment horizontal="left" vertical="top" wrapText="1"/>
    </xf>
    <xf numFmtId="164" fontId="12" fillId="0" borderId="1" xfId="3" applyNumberFormat="1" applyFont="1" applyFill="1" applyBorder="1" applyAlignment="1" applyProtection="1">
      <alignment horizontal="left"/>
    </xf>
    <xf numFmtId="166" fontId="0" fillId="0" borderId="1" xfId="0" applyNumberFormat="1" applyBorder="1"/>
    <xf numFmtId="167" fontId="12" fillId="0" borderId="1" xfId="3" applyNumberFormat="1" applyFont="1" applyFill="1" applyBorder="1" applyAlignment="1" applyProtection="1">
      <alignment horizontal="right"/>
    </xf>
    <xf numFmtId="168" fontId="0" fillId="0" borderId="1" xfId="2" applyNumberFormat="1" applyFont="1" applyFill="1" applyBorder="1" applyAlignment="1">
      <alignment horizontal="center"/>
    </xf>
    <xf numFmtId="167" fontId="13" fillId="0" borderId="1" xfId="3" applyNumberFormat="1" applyFont="1" applyFill="1" applyBorder="1" applyAlignment="1" applyProtection="1">
      <alignment horizontal="center" wrapText="1"/>
    </xf>
    <xf numFmtId="166" fontId="12" fillId="0" borderId="1" xfId="3" applyNumberFormat="1" applyFont="1" applyFill="1" applyBorder="1" applyAlignment="1" applyProtection="1">
      <alignment horizontal="center"/>
    </xf>
    <xf numFmtId="15" fontId="13" fillId="0" borderId="1" xfId="3" applyNumberFormat="1" applyFont="1" applyFill="1" applyBorder="1" applyAlignment="1" applyProtection="1">
      <alignment horizontal="center" vertical="center"/>
    </xf>
    <xf numFmtId="168" fontId="0" fillId="0" borderId="3" xfId="0" applyNumberFormat="1" applyBorder="1" applyAlignment="1">
      <alignment vertical="center"/>
    </xf>
    <xf numFmtId="43" fontId="0" fillId="0" borderId="1" xfId="1" applyFont="1" applyFill="1" applyBorder="1" applyAlignment="1"/>
    <xf numFmtId="17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19" fillId="0" borderId="1" xfId="3" applyFont="1" applyFill="1" applyBorder="1" applyAlignment="1" applyProtection="1">
      <alignment horizontal="center"/>
    </xf>
    <xf numFmtId="0" fontId="19" fillId="0" borderId="1" xfId="3" applyFont="1" applyFill="1" applyBorder="1" applyAlignment="1" applyProtection="1">
      <alignment horizontal="center" wrapText="1"/>
    </xf>
    <xf numFmtId="0" fontId="19" fillId="0" borderId="1" xfId="3" applyFont="1" applyFill="1" applyBorder="1" applyAlignment="1" applyProtection="1">
      <alignment horizontal="left" vertical="top" wrapText="1"/>
    </xf>
    <xf numFmtId="0" fontId="19" fillId="0" borderId="1" xfId="3" applyFont="1" applyFill="1" applyBorder="1" applyAlignment="1" applyProtection="1">
      <alignment horizontal="center" vertical="top" wrapText="1"/>
    </xf>
    <xf numFmtId="0" fontId="19" fillId="0" borderId="1" xfId="3" applyFont="1" applyFill="1" applyBorder="1" applyAlignment="1" applyProtection="1">
      <alignment horizontal="center" vertical="center" wrapText="1"/>
    </xf>
    <xf numFmtId="164" fontId="12" fillId="0" borderId="2" xfId="3" applyNumberFormat="1" applyFont="1" applyFill="1" applyBorder="1" applyAlignment="1" applyProtection="1">
      <alignment horizontal="center"/>
      <protection locked="0"/>
    </xf>
    <xf numFmtId="166" fontId="12" fillId="0" borderId="1" xfId="3" applyNumberFormat="1" applyFont="1" applyFill="1" applyBorder="1" applyAlignment="1" applyProtection="1">
      <alignment horizontal="left"/>
    </xf>
    <xf numFmtId="0" fontId="0" fillId="0" borderId="1" xfId="0" applyBorder="1" applyAlignment="1">
      <alignment vertical="center"/>
    </xf>
    <xf numFmtId="0" fontId="0" fillId="0" borderId="2" xfId="3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8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7" fontId="0" fillId="0" borderId="3" xfId="4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164" fontId="0" fillId="0" borderId="2" xfId="2" applyFont="1" applyFill="1" applyBorder="1" applyAlignment="1">
      <alignment horizontal="center"/>
    </xf>
    <xf numFmtId="43" fontId="0" fillId="0" borderId="2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13" fillId="0" borderId="2" xfId="3" applyFont="1" applyFill="1" applyBorder="1" applyAlignment="1" applyProtection="1">
      <alignment horizontal="center"/>
    </xf>
    <xf numFmtId="0" fontId="13" fillId="0" borderId="3" xfId="3" applyFont="1" applyFill="1" applyBorder="1" applyAlignment="1" applyProtection="1">
      <alignment horizontal="center"/>
    </xf>
    <xf numFmtId="167" fontId="0" fillId="0" borderId="2" xfId="4" applyFont="1" applyFill="1" applyBorder="1" applyAlignment="1">
      <alignment horizontal="center"/>
    </xf>
    <xf numFmtId="167" fontId="0" fillId="0" borderId="3" xfId="4" applyFont="1" applyFill="1" applyBorder="1" applyAlignment="1">
      <alignment horizontal="center"/>
    </xf>
    <xf numFmtId="0" fontId="0" fillId="0" borderId="2" xfId="4" applyNumberFormat="1" applyFont="1" applyFill="1" applyBorder="1" applyAlignment="1">
      <alignment horizontal="center"/>
    </xf>
    <xf numFmtId="168" fontId="0" fillId="0" borderId="3" xfId="0" applyNumberFormat="1" applyBorder="1" applyAlignment="1">
      <alignment horizontal="center" vertical="center"/>
    </xf>
    <xf numFmtId="164" fontId="12" fillId="0" borderId="3" xfId="3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17" fontId="0" fillId="0" borderId="2" xfId="0" applyNumberFormat="1" applyBorder="1" applyAlignment="1">
      <alignment horizontal="center"/>
    </xf>
    <xf numFmtId="164" fontId="13" fillId="0" borderId="2" xfId="3" applyNumberFormat="1" applyFont="1" applyFill="1" applyBorder="1" applyAlignment="1" applyProtection="1">
      <alignment horizontal="center"/>
    </xf>
    <xf numFmtId="0" fontId="13" fillId="0" borderId="3" xfId="3" applyFont="1" applyFill="1" applyBorder="1" applyAlignment="1" applyProtection="1">
      <alignment horizontal="center" vertical="center"/>
    </xf>
    <xf numFmtId="167" fontId="0" fillId="0" borderId="1" xfId="4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7" fontId="0" fillId="0" borderId="1" xfId="4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13" fillId="0" borderId="1" xfId="3" applyFont="1" applyFill="1" applyBorder="1" applyAlignment="1" applyProtection="1">
      <alignment horizontal="center"/>
    </xf>
    <xf numFmtId="164" fontId="0" fillId="0" borderId="1" xfId="2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12" fillId="0" borderId="1" xfId="3" applyFont="1" applyFill="1" applyBorder="1" applyAlignment="1" applyProtection="1">
      <alignment horizontal="center"/>
    </xf>
    <xf numFmtId="0" fontId="0" fillId="0" borderId="1" xfId="0" applyBorder="1" applyAlignment="1">
      <alignment horizontal="left"/>
    </xf>
    <xf numFmtId="167" fontId="0" fillId="0" borderId="1" xfId="4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2" fontId="13" fillId="0" borderId="1" xfId="3" applyNumberFormat="1" applyFont="1" applyFill="1" applyBorder="1" applyAlignment="1" applyProtection="1">
      <alignment horizontal="center"/>
    </xf>
    <xf numFmtId="168" fontId="0" fillId="0" borderId="2" xfId="0" applyNumberFormat="1" applyBorder="1" applyAlignment="1">
      <alignment horizontal="center"/>
    </xf>
    <xf numFmtId="164" fontId="12" fillId="0" borderId="1" xfId="3" applyNumberFormat="1" applyFont="1" applyFill="1" applyBorder="1" applyAlignment="1" applyProtection="1"/>
    <xf numFmtId="164" fontId="12" fillId="0" borderId="1" xfId="3" applyNumberFormat="1" applyFont="1" applyFill="1" applyBorder="1" applyAlignment="1" applyProtection="1">
      <alignment horizontal="right"/>
    </xf>
    <xf numFmtId="167" fontId="12" fillId="0" borderId="1" xfId="3" applyNumberFormat="1" applyFont="1" applyFill="1" applyBorder="1" applyAlignment="1" applyProtection="1">
      <alignment horizontal="center"/>
    </xf>
    <xf numFmtId="166" fontId="12" fillId="0" borderId="1" xfId="3" applyNumberFormat="1" applyFont="1" applyFill="1" applyBorder="1" applyAlignment="1" applyProtection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6" fillId="0" borderId="0" xfId="1" applyFont="1" applyBorder="1" applyAlignment="1">
      <alignment wrapText="1"/>
    </xf>
    <xf numFmtId="0" fontId="6" fillId="0" borderId="0" xfId="0" applyFont="1" applyAlignment="1">
      <alignment horizontal="right" wrapText="1"/>
    </xf>
    <xf numFmtId="2" fontId="6" fillId="0" borderId="0" xfId="0" applyNumberFormat="1" applyFont="1" applyAlignment="1">
      <alignment wrapText="1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0" xfId="2" applyFont="1" applyFill="1" applyBorder="1"/>
    <xf numFmtId="0" fontId="0" fillId="0" borderId="0" xfId="0" applyAlignment="1">
      <alignment wrapText="1"/>
    </xf>
    <xf numFmtId="0" fontId="0" fillId="0" borderId="0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2" fillId="0" borderId="0" xfId="3" applyFont="1" applyFill="1" applyBorder="1" applyAlignment="1" applyProtection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4" fontId="0" fillId="0" borderId="1" xfId="4" applyNumberFormat="1" applyFont="1" applyFill="1" applyBorder="1" applyAlignment="1">
      <alignment horizontal="center"/>
    </xf>
    <xf numFmtId="0" fontId="12" fillId="0" borderId="2" xfId="3" applyFont="1" applyFill="1" applyBorder="1" applyAlignment="1" applyProtection="1">
      <alignment horizontal="center"/>
    </xf>
    <xf numFmtId="167" fontId="12" fillId="0" borderId="2" xfId="3" applyNumberFormat="1" applyFont="1" applyFill="1" applyBorder="1" applyAlignment="1" applyProtection="1"/>
    <xf numFmtId="0" fontId="0" fillId="0" borderId="2" xfId="4" applyNumberFormat="1" applyFont="1" applyFill="1" applyBorder="1" applyAlignment="1"/>
    <xf numFmtId="15" fontId="0" fillId="0" borderId="2" xfId="0" applyNumberFormat="1" applyBorder="1"/>
    <xf numFmtId="17" fontId="0" fillId="0" borderId="2" xfId="0" applyNumberFormat="1" applyBorder="1"/>
    <xf numFmtId="168" fontId="0" fillId="7" borderId="2" xfId="0" applyNumberFormat="1" applyFill="1" applyBorder="1" applyAlignment="1">
      <alignment vertical="center"/>
    </xf>
    <xf numFmtId="0" fontId="0" fillId="7" borderId="2" xfId="0" applyFill="1" applyBorder="1"/>
    <xf numFmtId="0" fontId="0" fillId="0" borderId="3" xfId="0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3" applyFont="1" applyFill="1" applyBorder="1" applyAlignment="1" applyProtection="1">
      <alignment horizontal="center" vertical="center"/>
    </xf>
    <xf numFmtId="0" fontId="0" fillId="8" borderId="1" xfId="0" applyFill="1" applyBorder="1"/>
    <xf numFmtId="164" fontId="0" fillId="8" borderId="1" xfId="2" applyFont="1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/>
    <xf numFmtId="0" fontId="0" fillId="7" borderId="1" xfId="0" applyFill="1" applyBorder="1" applyAlignment="1">
      <alignment horizontal="center"/>
    </xf>
    <xf numFmtId="167" fontId="0" fillId="7" borderId="1" xfId="4" applyFont="1" applyFill="1" applyBorder="1"/>
    <xf numFmtId="164" fontId="0" fillId="7" borderId="1" xfId="2" applyFont="1" applyFill="1" applyBorder="1" applyAlignment="1">
      <alignment horizontal="center"/>
    </xf>
    <xf numFmtId="0" fontId="0" fillId="7" borderId="0" xfId="0" applyFill="1"/>
    <xf numFmtId="164" fontId="0" fillId="8" borderId="1" xfId="2" applyFont="1" applyFill="1" applyBorder="1"/>
    <xf numFmtId="0" fontId="12" fillId="7" borderId="1" xfId="3" applyFont="1" applyFill="1" applyBorder="1" applyAlignment="1" applyProtection="1">
      <alignment horizontal="center"/>
    </xf>
    <xf numFmtId="0" fontId="0" fillId="7" borderId="1" xfId="0" applyFill="1" applyBorder="1" applyAlignment="1">
      <alignment horizontal="left"/>
    </xf>
    <xf numFmtId="168" fontId="0" fillId="7" borderId="1" xfId="0" applyNumberFormat="1" applyFill="1" applyBorder="1" applyAlignment="1">
      <alignment horizontal="center" vertical="center"/>
    </xf>
    <xf numFmtId="167" fontId="0" fillId="7" borderId="1" xfId="4" applyFont="1" applyFill="1" applyBorder="1" applyAlignment="1">
      <alignment horizontal="left"/>
    </xf>
    <xf numFmtId="43" fontId="0" fillId="7" borderId="1" xfId="1" applyFont="1" applyFill="1" applyBorder="1" applyAlignment="1">
      <alignment horizontal="left"/>
    </xf>
    <xf numFmtId="167" fontId="0" fillId="7" borderId="1" xfId="4" applyFont="1" applyFill="1" applyBorder="1" applyAlignment="1">
      <alignment horizontal="right"/>
    </xf>
    <xf numFmtId="0" fontId="0" fillId="7" borderId="1" xfId="4" applyNumberFormat="1" applyFont="1" applyFill="1" applyBorder="1" applyAlignment="1">
      <alignment horizontal="center"/>
    </xf>
    <xf numFmtId="43" fontId="0" fillId="7" borderId="1" xfId="1" applyFont="1" applyFill="1" applyBorder="1"/>
    <xf numFmtId="0" fontId="13" fillId="7" borderId="1" xfId="3" applyFont="1" applyFill="1" applyBorder="1" applyAlignment="1" applyProtection="1">
      <alignment horizontal="center"/>
    </xf>
    <xf numFmtId="15" fontId="0" fillId="7" borderId="1" xfId="0" applyNumberFormat="1" applyFill="1" applyBorder="1" applyAlignment="1">
      <alignment horizontal="center"/>
    </xf>
    <xf numFmtId="168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168" fontId="12" fillId="7" borderId="1" xfId="3" applyNumberFormat="1" applyFont="1" applyFill="1" applyBorder="1" applyAlignment="1" applyProtection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43" fontId="6" fillId="0" borderId="1" xfId="1" applyFont="1" applyBorder="1" applyAlignment="1">
      <alignment wrapText="1"/>
    </xf>
    <xf numFmtId="15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left" wrapText="1"/>
    </xf>
    <xf numFmtId="167" fontId="12" fillId="7" borderId="1" xfId="3" applyNumberFormat="1" applyFont="1" applyFill="1" applyBorder="1" applyAlignment="1" applyProtection="1">
      <alignment horizontal="right"/>
    </xf>
    <xf numFmtId="164" fontId="12" fillId="7" borderId="1" xfId="3" applyNumberFormat="1" applyFont="1" applyFill="1" applyBorder="1" applyAlignment="1" applyProtection="1"/>
    <xf numFmtId="43" fontId="0" fillId="7" borderId="1" xfId="1" applyFont="1" applyFill="1" applyBorder="1" applyAlignment="1">
      <alignment wrapText="1"/>
    </xf>
    <xf numFmtId="168" fontId="13" fillId="7" borderId="1" xfId="3" applyNumberFormat="1" applyFont="1" applyFill="1" applyBorder="1" applyAlignment="1" applyProtection="1">
      <alignment horizontal="center"/>
    </xf>
    <xf numFmtId="17" fontId="0" fillId="7" borderId="1" xfId="0" applyNumberFormat="1" applyFill="1" applyBorder="1" applyAlignment="1">
      <alignment horizontal="center"/>
    </xf>
    <xf numFmtId="164" fontId="13" fillId="7" borderId="1" xfId="3" applyNumberFormat="1" applyFont="1" applyFill="1" applyBorder="1" applyAlignment="1" applyProtection="1"/>
    <xf numFmtId="164" fontId="0" fillId="7" borderId="1" xfId="2" applyFont="1" applyFill="1" applyBorder="1" applyAlignment="1">
      <alignment horizontal="left"/>
    </xf>
    <xf numFmtId="43" fontId="21" fillId="7" borderId="1" xfId="1" applyFont="1" applyFill="1" applyBorder="1"/>
    <xf numFmtId="14" fontId="13" fillId="7" borderId="1" xfId="3" applyNumberFormat="1" applyFont="1" applyFill="1" applyBorder="1" applyAlignment="1" applyProtection="1">
      <alignment horizontal="center"/>
    </xf>
    <xf numFmtId="0" fontId="13" fillId="0" borderId="1" xfId="0" applyFont="1" applyBorder="1" applyAlignment="1">
      <alignment horizontal="center"/>
    </xf>
    <xf numFmtId="168" fontId="0" fillId="0" borderId="3" xfId="0" applyNumberFormat="1" applyBorder="1"/>
    <xf numFmtId="17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13" fillId="0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2" fillId="0" borderId="0" xfId="0" applyFont="1" applyAlignment="1">
      <alignment horizontal="center" wrapText="1"/>
    </xf>
    <xf numFmtId="0" fontId="0" fillId="0" borderId="3" xfId="4" applyNumberFormat="1" applyFont="1" applyFill="1" applyBorder="1" applyAlignment="1">
      <alignment horizontal="center"/>
    </xf>
    <xf numFmtId="168" fontId="0" fillId="0" borderId="2" xfId="0" applyNumberFormat="1" applyBorder="1" applyAlignment="1">
      <alignment horizontal="center" vertical="center"/>
    </xf>
    <xf numFmtId="164" fontId="12" fillId="0" borderId="2" xfId="3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167" fontId="0" fillId="0" borderId="2" xfId="4" applyFont="1" applyFill="1" applyBorder="1" applyAlignment="1">
      <alignment horizontal="center"/>
    </xf>
    <xf numFmtId="167" fontId="0" fillId="0" borderId="3" xfId="4" applyFont="1" applyFill="1" applyBorder="1" applyAlignment="1">
      <alignment horizontal="center"/>
    </xf>
    <xf numFmtId="43" fontId="0" fillId="0" borderId="2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0" fillId="0" borderId="2" xfId="4" applyNumberFormat="1" applyFont="1" applyFill="1" applyBorder="1" applyAlignment="1">
      <alignment horizontal="center"/>
    </xf>
    <xf numFmtId="0" fontId="0" fillId="0" borderId="3" xfId="4" applyNumberFormat="1" applyFont="1" applyFill="1" applyBorder="1" applyAlignment="1">
      <alignment horizontal="center"/>
    </xf>
    <xf numFmtId="167" fontId="0" fillId="0" borderId="2" xfId="4" applyFont="1" applyFill="1" applyBorder="1" applyAlignment="1">
      <alignment horizontal="center" vertical="top" wrapText="1"/>
    </xf>
    <xf numFmtId="167" fontId="0" fillId="0" borderId="3" xfId="4" applyFont="1" applyFill="1" applyBorder="1" applyAlignment="1">
      <alignment horizontal="center" vertical="top" wrapText="1"/>
    </xf>
    <xf numFmtId="15" fontId="0" fillId="0" borderId="2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7" fontId="0" fillId="0" borderId="2" xfId="4" applyFont="1" applyFill="1" applyBorder="1" applyAlignment="1">
      <alignment horizontal="center" vertical="center"/>
    </xf>
    <xf numFmtId="167" fontId="0" fillId="0" borderId="3" xfId="4" applyFont="1" applyFill="1" applyBorder="1" applyAlignment="1">
      <alignment horizontal="center" vertical="center"/>
    </xf>
    <xf numFmtId="0" fontId="13" fillId="0" borderId="2" xfId="3" applyFont="1" applyFill="1" applyBorder="1" applyAlignment="1" applyProtection="1">
      <alignment horizontal="center"/>
    </xf>
    <xf numFmtId="0" fontId="13" fillId="0" borderId="2" xfId="3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8" fontId="13" fillId="0" borderId="3" xfId="3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2" fontId="0" fillId="0" borderId="6" xfId="0" applyNumberFormat="1" applyBorder="1" applyAlignment="1">
      <alignment horizontal="center" vertical="center"/>
    </xf>
    <xf numFmtId="164" fontId="0" fillId="0" borderId="6" xfId="2" applyFont="1" applyFill="1" applyBorder="1" applyAlignment="1">
      <alignment horizontal="center" vertical="center"/>
    </xf>
    <xf numFmtId="164" fontId="0" fillId="0" borderId="3" xfId="2" applyFont="1" applyFill="1" applyBorder="1" applyAlignment="1">
      <alignment horizontal="center" vertical="center"/>
    </xf>
    <xf numFmtId="164" fontId="0" fillId="0" borderId="1" xfId="2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67" fontId="12" fillId="0" borderId="1" xfId="3" applyNumberFormat="1" applyFont="1" applyFill="1" applyBorder="1" applyAlignment="1" applyProtection="1">
      <alignment horizontal="center"/>
    </xf>
    <xf numFmtId="0" fontId="13" fillId="0" borderId="1" xfId="3" applyFont="1" applyFill="1" applyBorder="1" applyAlignment="1" applyProtection="1">
      <alignment horizontal="center"/>
    </xf>
    <xf numFmtId="0" fontId="13" fillId="0" borderId="1" xfId="0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3" applyFont="1" applyFill="1" applyBorder="1" applyAlignment="1" applyProtection="1">
      <alignment horizontal="center"/>
    </xf>
    <xf numFmtId="167" fontId="0" fillId="0" borderId="7" xfId="4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4" fontId="0" fillId="0" borderId="2" xfId="2" applyFont="1" applyFill="1" applyBorder="1" applyAlignment="1">
      <alignment horizontal="center"/>
    </xf>
    <xf numFmtId="164" fontId="0" fillId="0" borderId="3" xfId="2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7" fontId="0" fillId="0" borderId="1" xfId="4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7" fontId="0" fillId="0" borderId="1" xfId="4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64" fontId="13" fillId="0" borderId="2" xfId="3" applyNumberFormat="1" applyFont="1" applyFill="1" applyBorder="1" applyAlignment="1" applyProtection="1">
      <alignment horizontal="center"/>
    </xf>
    <xf numFmtId="164" fontId="13" fillId="0" borderId="3" xfId="3" applyNumberFormat="1" applyFont="1" applyFill="1" applyBorder="1" applyAlignment="1" applyProtection="1">
      <alignment horizontal="center"/>
    </xf>
    <xf numFmtId="0" fontId="13" fillId="0" borderId="3" xfId="3" applyFont="1" applyFill="1" applyBorder="1" applyAlignment="1" applyProtection="1">
      <alignment horizontal="center"/>
    </xf>
    <xf numFmtId="168" fontId="13" fillId="0" borderId="2" xfId="3" applyNumberFormat="1" applyFont="1" applyFill="1" applyBorder="1" applyAlignment="1" applyProtection="1">
      <alignment horizontal="center" vertical="center"/>
    </xf>
    <xf numFmtId="2" fontId="0" fillId="0" borderId="3" xfId="0" applyNumberFormat="1" applyBorder="1" applyAlignment="1">
      <alignment horizontal="center"/>
    </xf>
    <xf numFmtId="164" fontId="0" fillId="0" borderId="2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168" fontId="0" fillId="0" borderId="2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/>
    </xf>
    <xf numFmtId="0" fontId="0" fillId="0" borderId="6" xfId="4" applyNumberFormat="1" applyFont="1" applyFill="1" applyBorder="1" applyAlignment="1">
      <alignment horizontal="center" vertical="center"/>
    </xf>
    <xf numFmtId="0" fontId="0" fillId="0" borderId="3" xfId="4" applyNumberFormat="1" applyFon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7" borderId="2" xfId="0" applyFill="1" applyBorder="1" applyAlignment="1" applyProtection="1">
      <alignment horizontal="left"/>
      <protection locked="0"/>
    </xf>
    <xf numFmtId="0" fontId="0" fillId="7" borderId="2" xfId="0" applyFill="1" applyBorder="1" applyAlignment="1">
      <alignment horizontal="left"/>
    </xf>
  </cellXfs>
  <cellStyles count="5">
    <cellStyle name="Collegamento ipertestuale" xfId="3" builtinId="8"/>
    <cellStyle name="Euro" xfId="4" xr:uid="{00000000-0005-0000-0000-000001000000}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../../../../mditrani/AppData/Local/AppData/Local/Microsoft/Windows/INetCache/Content.Outlook/PIANTINE_IMMOBILI/Babuino/CATASTALI/INT_8_PIANTINA_CATASTALE.pdf" TargetMode="External"/><Relationship Id="rId170" Type="http://schemas.openxmlformats.org/officeDocument/2006/relationships/hyperlink" Target="../../../../mditrani/AppData/Local/AppData/Local/Microsoft/Windows/INetCache/Content.Outlook/PIANTINE_IMMOBILI/Fiorini/Via%20Fiorini%20n.13/File%20PDF/INT_17.pdf" TargetMode="External"/><Relationship Id="rId268" Type="http://schemas.openxmlformats.org/officeDocument/2006/relationships/hyperlink" Target="../../../../mditrani/AppData/Local/AppData/Local/Microsoft/Windows/INetCache/Content.Outlook/PIANTINE_IMMOBILI/Fiorini/Via%20Fiorini%20n.15/Catastali/INT_17_PIANTINA_CATASTALE.TIF" TargetMode="External"/><Relationship Id="rId475" Type="http://schemas.openxmlformats.org/officeDocument/2006/relationships/hyperlink" Target="../../../../mditrani/AppData/Local/AppData/Local/Microsoft/Windows/INetCache/Content.Outlook/PIANTINE_IMMOBILI/Fiorini/Via%20Fiorini%20n.13/Catastali/INT_13_VISURA_CATASTALE.pdf" TargetMode="External"/><Relationship Id="rId682" Type="http://schemas.openxmlformats.org/officeDocument/2006/relationships/hyperlink" Target="../../../../mditrani/AppData/Local/AppData/Local/Microsoft/Windows/INetCache/Content.Outlook/PIANTINE_IMMOBILI/Fiorini/Via%20Fiorini%20n.13/File%20PDF/INT_30.pdf" TargetMode="External"/><Relationship Id="rId128" Type="http://schemas.openxmlformats.org/officeDocument/2006/relationships/hyperlink" Target="../../../../mditrani/AppData/Local/AppData/Local/Microsoft/Windows/INetCache/Content.Outlook/PIANTINE_IMMOBILI/Bonifazi/Via%20Bonifazzi%2048B/Catastali/INT_14_PIANTINA_CATASTALE.TIF" TargetMode="External"/><Relationship Id="rId335" Type="http://schemas.openxmlformats.org/officeDocument/2006/relationships/hyperlink" Target="../../../../mditrani/AppData/Local/AppData/Local/Microsoft/Windows/INetCache/Content.Outlook/PIANTINE_IMMOBILI/Novacella/Civico%2019/Catastali/INT_14_PIANTINA_CATASTALE.pdf" TargetMode="External"/><Relationship Id="rId542" Type="http://schemas.openxmlformats.org/officeDocument/2006/relationships/hyperlink" Target="../../../../mditrani/AppData/Local/AppData/Local/Microsoft/Windows/INetCache/Content.Outlook/PIANTINE_IMMOBILI/Babuino/CATASTALI/INT_10_PIANTINA_CATASTALE.pdf" TargetMode="External"/><Relationship Id="rId987" Type="http://schemas.openxmlformats.org/officeDocument/2006/relationships/hyperlink" Target="../../../../mditrani/AppData/Local/AppData/Local/Microsoft/Windows/INetCache/Content.Outlook/INQUILINI/NOVACELLA_25/INT_12_SANTALUCIA_PIERGIORGIO/INTEGRAZIONE_DEPOSITO_CAUZIONALE.pdf" TargetMode="External"/><Relationship Id="rId1172" Type="http://schemas.openxmlformats.org/officeDocument/2006/relationships/hyperlink" Target="../../../../mditrani/AppData/Local/AppData/Local/Microsoft/Windows/INetCache/marco.fichera/AppData/Roaming/Microsoft/PIANTINE_IMMOBILI/Seminario/VARIE/Riepilogo%20patrimonio%20immobiliare.pdf" TargetMode="External"/><Relationship Id="rId402" Type="http://schemas.openxmlformats.org/officeDocument/2006/relationships/hyperlink" Target="../../../../mditrani/AppData/Local/AppData/Local/Microsoft/Windows/INetCache/Content.Outlook/INQUILINI/FIORINI_13/INT_17_PISTRUI_ECATERINA/VERBALE_DI_ASSEGNAZIONE.pdf" TargetMode="External"/><Relationship Id="rId847" Type="http://schemas.openxmlformats.org/officeDocument/2006/relationships/hyperlink" Target="../../../../mditrani/AppData/Local/AppData/Local/Microsoft/Windows/INetCache/Content.Outlook/INQUILINI/FIORINI_13/INT_16_CERRETO_MARCO/CONTEGGIO_CANONE_DI_LOCAZIONE.xls" TargetMode="External"/><Relationship Id="rId1032" Type="http://schemas.openxmlformats.org/officeDocument/2006/relationships/hyperlink" Target="../../../../mditrani/AppData/Local/AppData/Local/Microsoft/Windows/INetCache/Content.Outlook/PIANTINE_IMMOBILI/Novacella/Civico%2025/Catastali/INT_15_VISURA_CATASTALE.pdf" TargetMode="External"/><Relationship Id="rId707" Type="http://schemas.openxmlformats.org/officeDocument/2006/relationships/hyperlink" Target="mailto:angela_zarrilli@libero.it" TargetMode="External"/><Relationship Id="rId914" Type="http://schemas.openxmlformats.org/officeDocument/2006/relationships/hyperlink" Target="../../../../mditrani/AppData/Local/AppData/Local/Microsoft/Windows/INetCache/Content.Outlook/INQUILINI/FIORINI_13/INT_9_RAVO_LUIGIA_MARIA/DEPOSITO_CAUZIONALE.pdf" TargetMode="External"/><Relationship Id="rId43" Type="http://schemas.openxmlformats.org/officeDocument/2006/relationships/hyperlink" Target="../../../../mditrani/AppData/Local/AppData/Local/Microsoft/Windows/INetCache/marco.fichera/AppData/Roaming/Microsoft/PIANTINE_IMMOBILI/Bonifazi/Via%20Bonifazzi%2048A/File%20PDF/VIA%20BONIFAZZI%2048A%20Int.7.pdf" TargetMode="External"/><Relationship Id="rId192" Type="http://schemas.openxmlformats.org/officeDocument/2006/relationships/hyperlink" Target="../../../../mditrani/AppData/Local/AppData/Local/Microsoft/Windows/INetCache/Content.Outlook/INQUILINI/FIORINI_13/INT_34_GRILLO_PAOLA/CONTEGGIO_CANONE_DI_LOCAZIONE.xls" TargetMode="External"/><Relationship Id="rId497" Type="http://schemas.openxmlformats.org/officeDocument/2006/relationships/hyperlink" Target="../../../../mditrani/AppData/Local/AppData/Local/Microsoft/Windows/INetCache/Content.Outlook/PIANTINE_IMMOBILI/Bonifazi/Via%20Bonifazzi%2048B/Catastali/INT_4_VISURA_CATASTALE.pdf" TargetMode="External"/><Relationship Id="rId357" Type="http://schemas.openxmlformats.org/officeDocument/2006/relationships/hyperlink" Target="../../../../mditrani/AppData/Local/AppData/Local/Microsoft/Windows/INetCache/Content.Outlook/INQUILINI/FIORINI_15/INT_17_RUCCIO_LIDIA/VERBALE_DI_ASSEGNAZIONE.pdf" TargetMode="External"/><Relationship Id="rId1194" Type="http://schemas.openxmlformats.org/officeDocument/2006/relationships/hyperlink" Target="../../../../mditrani/AppData/Local/AppData/Local/Microsoft/Windows/INetCache/Content.Outlook/VARIE/BONIFAZI_48_A/RIEPILOGO_PATRIMONIO_IMMOBILIARE.pdf" TargetMode="External"/><Relationship Id="rId217" Type="http://schemas.openxmlformats.org/officeDocument/2006/relationships/hyperlink" Target="../../../../mditrani/AppData/Local/AppData/Local/Microsoft/Windows/INetCache/Content.Outlook/INQUILINI/BONIFAZI_48_B/INT_13_MINUT_IONEL_LUCIAN/CONTEGGIO_CANONE_DI_LOCAZIONE.xls" TargetMode="External"/><Relationship Id="rId564" Type="http://schemas.openxmlformats.org/officeDocument/2006/relationships/hyperlink" Target="../../../../mditrani/AppData/Local/AppData/Local/Microsoft/Windows/INetCache/marco.fichera/AppData/Roaming/Microsoft/PIANTINE_IMMOBILI/Pastini/VISURE_CATASTALI/INT_5.pdf" TargetMode="External"/><Relationship Id="rId771" Type="http://schemas.openxmlformats.org/officeDocument/2006/relationships/hyperlink" Target="../../../../mditrani/AppData/Local/AppData/Local/Microsoft/Windows/INetCache/marco.fichera/AppData/Roaming/Microsoft/INQUILINI/GUGLIA-PASTINI-AQUIRO/PASTINI_18_RUGGERI_GIANFRANCO/CONTRATTO_LOCAZIONE/RUGGERI%20GIANFRANCO.pdf" TargetMode="External"/><Relationship Id="rId869" Type="http://schemas.openxmlformats.org/officeDocument/2006/relationships/hyperlink" Target="../../../../mditrani/AppData/Local/AppData/Local/Microsoft/Windows/INetCache/Content.Outlook/INQUILINI/NAVONA/INT_2_MONTICCIOLO_GASPARE/N.188%20DECORRENZA%20E%20ACCERTAMENTO%20CONTRATTO%20GASPARE%20MONTICCIOLO%20PIAZZA%20NAVONA%20N%20%2043%20INT%20%202.doc" TargetMode="External"/><Relationship Id="rId424" Type="http://schemas.openxmlformats.org/officeDocument/2006/relationships/hyperlink" Target="../../../../mditrani/AppData/Local/AppData/Local/Microsoft/Windows/INetCache/Content.Outlook/PIANTINE_IMMOBILI/Seminario/CATASTALI/PIAZZA_DELLA_ROTONDA_71_72.pdf" TargetMode="External"/><Relationship Id="rId631" Type="http://schemas.openxmlformats.org/officeDocument/2006/relationships/hyperlink" Target="../../../../mditrani/AppData/Local/AppData/Local/Microsoft/Windows/INetCache/Content.Outlook/PIANTINE_IMMOBILI/Novacella/Civico%2019/Catastali/INT_9_VISURA_CATASTALE.pdf" TargetMode="External"/><Relationship Id="rId729" Type="http://schemas.openxmlformats.org/officeDocument/2006/relationships/hyperlink" Target="../../../../mditrani/AppData/Local/AppData/Local/Microsoft/Windows/INetCache/Content.Outlook/PIANTINE_IMMOBILI/Fiorini/Via%20Fiorini%20n.15/Catastali/INT_26_VISURA_CATASTALE.pdf" TargetMode="External"/><Relationship Id="rId1054" Type="http://schemas.openxmlformats.org/officeDocument/2006/relationships/hyperlink" Target="mailto:smarcone@regione.lazio.it" TargetMode="External"/><Relationship Id="rId936" Type="http://schemas.openxmlformats.org/officeDocument/2006/relationships/hyperlink" Target="mailto:giuseppecarosi17@gmail.com" TargetMode="External"/><Relationship Id="rId1121" Type="http://schemas.openxmlformats.org/officeDocument/2006/relationships/hyperlink" Target="../../../../mditrani/AppData/Local/AppData/Local/Microsoft/Windows/INetCache/Content.Outlook/INQUILINI/BABUINO/INT_5_6_SPAGNA_HOTEL_S_R_L/VISURA_CAMERALE.pdf" TargetMode="External"/><Relationship Id="rId65" Type="http://schemas.openxmlformats.org/officeDocument/2006/relationships/hyperlink" Target="../../../../mditrani/AppData/Local/AppData/Local/Microsoft/Windows/INetCache/Content.Outlook/INQUILINI/BABUINO/INT_7_LEONE_MARIA_RAFFAELLA/CONTRATTO_DI_LOCAZIONE_1_GENNAIO_2018.pdf" TargetMode="External"/><Relationship Id="rId281" Type="http://schemas.openxmlformats.org/officeDocument/2006/relationships/hyperlink" Target="../../../../mditrani/AppData/Local/AppData/Local/Microsoft/Windows/INetCache/Content.Outlook/PIANTINE_IMMOBILI/Fiorini/Via%20Fiorini%20n.15/Catastali/INT_21_PIANTINA_CATASTALE.TIF" TargetMode="External"/><Relationship Id="rId141" Type="http://schemas.openxmlformats.org/officeDocument/2006/relationships/hyperlink" Target="../../../../mditrani/AppData/Local/AppData/Local/Microsoft/Windows/INetCache/Content.Outlook/INQUILINI/FIORINI_13/INT_15_ROCCONI_MARCO/CONTRATTO_DI_LOCAZIONE_1_NOVEMBRE_2019.pdf" TargetMode="External"/><Relationship Id="rId379" Type="http://schemas.openxmlformats.org/officeDocument/2006/relationships/hyperlink" Target="../../../../mditrani/AppData/Local/AppData/Local/Microsoft/Windows/INetCache/Content.Outlook/PIANTINE_IMMOBILI/Novacella/Civico%2019/File%20PDF/INT_8.pdf" TargetMode="External"/><Relationship Id="rId586" Type="http://schemas.openxmlformats.org/officeDocument/2006/relationships/hyperlink" Target="../../../../mditrani/AppData/Local/AppData/Local/Microsoft/Windows/INetCache/Content.Outlook/PIANTINE_IMMOBILI/Novacella/Civico%2023/Catastali/INT_2_PIANTINA_CATASTALE.png" TargetMode="External"/><Relationship Id="rId793" Type="http://schemas.openxmlformats.org/officeDocument/2006/relationships/hyperlink" Target="../../../../mditrani/AppData/Local/AppData/Local/Microsoft/Windows/INetCache/Content.Outlook/PIANTINE_IMMOBILI/Porta%20Settimiana/PDF/INT_1.pdf" TargetMode="External"/><Relationship Id="rId7" Type="http://schemas.openxmlformats.org/officeDocument/2006/relationships/hyperlink" Target="../../../../mditrani/AppData/Local/AppData/Local/Microsoft/Windows/INetCache/marco.fichera/AppData/Roaming/Microsoft/PIANTINE_IMMOBILI/Pastini/CATASTALI/INT_7_PIANTINA_CATASTALE.pdf" TargetMode="External"/><Relationship Id="rId239" Type="http://schemas.openxmlformats.org/officeDocument/2006/relationships/hyperlink" Target="../../../../mditrani/AppData/Local/AppData/Local/Microsoft/Windows/INetCache/Content.Outlook/PIANTINE_IMMOBILI/Fiorini/Via%20Fiorini%20n.15/Catastali/INT_4_PIANTINA_CATASTALE.TIF" TargetMode="External"/><Relationship Id="rId446" Type="http://schemas.openxmlformats.org/officeDocument/2006/relationships/hyperlink" Target="../../../../mditrani/AppData/Local/AppData/Local/Microsoft/Windows/INetCache/Content.Outlook/PIANTINE_IMMOBILI/Fiorini/Via%20Fiorini%20n.15/Catastali/INT_19_VISURA_CATASTALE.pdf" TargetMode="External"/><Relationship Id="rId653" Type="http://schemas.openxmlformats.org/officeDocument/2006/relationships/hyperlink" Target="mailto:apetrella@isma.roma.it" TargetMode="External"/><Relationship Id="rId1076" Type="http://schemas.openxmlformats.org/officeDocument/2006/relationships/hyperlink" Target="../../../../mditrani/AppData/Local/AppData/Local/Microsoft/Windows/INetCache/Content.Outlook/INQUILINI/FIORINI_15/INT_25_GOLISANO_DANIELE/TESSERA_SANITARIA.pdf" TargetMode="External"/><Relationship Id="rId306" Type="http://schemas.openxmlformats.org/officeDocument/2006/relationships/hyperlink" Target="../../../../mditrani/AppData/Local/AppData/Local/Microsoft/Windows/INetCache/marco.fichera/AppData/Roaming/Microsoft/INQUILINI/BONIFAZI_48_B/INT_8_MAGRO_MARIO/CONTRATTO_LOCAZIONE/CONTRATTO_DI_LOCAZIONE_1_OTTOBRE_1988.pdf" TargetMode="External"/><Relationship Id="rId860" Type="http://schemas.openxmlformats.org/officeDocument/2006/relationships/hyperlink" Target="../../../../mditrani/AppData/Local/AppData/Local/Microsoft/Windows/INetCache/Content.Outlook/INQUILINI/PALESTRO_87/INT_1_HOTEL_CAMBRIDGE_DI_VINCENZO_FUGGETTA/POLIZZA_FIDEJUSSORIA.pdf" TargetMode="External"/><Relationship Id="rId958" Type="http://schemas.openxmlformats.org/officeDocument/2006/relationships/hyperlink" Target="../../../../mditrani/AppData/Local/AppData/Local/Microsoft/Windows/INetCache/Content.Outlook/INQUILINI/NOVACELLA_25/INT_8_TOTARO_GIANMARCO/DEPOSITO_CAUZIONALE.pdf" TargetMode="External"/><Relationship Id="rId1143" Type="http://schemas.openxmlformats.org/officeDocument/2006/relationships/hyperlink" Target="../../../../mditrani/AppData/Local/AppData/Local/Microsoft/Windows/INetCache/Content.Outlook/INQUILINI/FIORINI_13/INT_3_NAVARRA_FRANCESCO/CARTA_DI_IDENTITA'.pdf" TargetMode="External"/><Relationship Id="rId87" Type="http://schemas.openxmlformats.org/officeDocument/2006/relationships/hyperlink" Target="../../../../mditrani/AppData/Local/AppData/Local/Microsoft/Windows/INetCache/Content.Outlook/PIANTINE_IMMOBILI/Bonifazi/Via%20Bonifazzi%2048A/Catastali/INT_10_PIANTINA_CATASTALE.TIF" TargetMode="External"/><Relationship Id="rId513" Type="http://schemas.openxmlformats.org/officeDocument/2006/relationships/hyperlink" Target="../../../../mditrani/AppData/Local/AppData/Local/Microsoft/Windows/INetCache/Content.Outlook/PIANTINE_IMMOBILI/Navona/CATASTALI/INT_5_VISURA_CATASTALE.pdf" TargetMode="External"/><Relationship Id="rId720" Type="http://schemas.openxmlformats.org/officeDocument/2006/relationships/hyperlink" Target="mailto:pierluigi2208@tiscali.it" TargetMode="External"/><Relationship Id="rId818" Type="http://schemas.openxmlformats.org/officeDocument/2006/relationships/hyperlink" Target="../../../../mditrani/AppData/Local/AppData/Local/Microsoft/Windows/INetCache/Content.Outlook/INQUILINI/PASTINI_15/INT_8_DE_VELLIS_GIORGIA/CONTRATTO_DI_LOCAZIONE_1_APRILE_2016.pdf" TargetMode="External"/><Relationship Id="rId1003" Type="http://schemas.openxmlformats.org/officeDocument/2006/relationships/hyperlink" Target="../../../../mditrani/AppData/Local/AppData/Local/Microsoft/Windows/INetCache/Content.Outlook/INQUILINI/BONIFAZI_48_A/INT_10_MARCHIONNI_LEONARDO/DEPOSITO_CAUZIONALE.pdf" TargetMode="External"/><Relationship Id="rId14" Type="http://schemas.openxmlformats.org/officeDocument/2006/relationships/hyperlink" Target="../../../../mditrani/AppData/Local/AppData/Local/Microsoft/Windows/INetCache/Content.Outlook/PIANTINE_IMMOBILI/Babuino/CATASTALI/INT_7_VISURA_CATASTALE.pdf" TargetMode="External"/><Relationship Id="rId163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370" Type="http://schemas.openxmlformats.org/officeDocument/2006/relationships/hyperlink" Target="../../../../mditrani/AppData/Local/AppData/Local/Microsoft/Windows/INetCache/Content.Outlook/PIANTINE_IMMOBILI/Pastini/CATASTALI/PASTINI_13_14_15_INT_1_PIANTINA_CATASTALE.pdf" TargetMode="External"/><Relationship Id="rId230" Type="http://schemas.openxmlformats.org/officeDocument/2006/relationships/hyperlink" Target="../../../../mditrani/AppData/Local/AppData/Local/Microsoft/Windows/INetCache/marco.fichera/AppData/Roaming/Microsoft/PIANTINE_IMMOBILI/Fiorini/Via%20Fiorini%20n.15/File%20PDF/INT_1.pdf" TargetMode="External"/><Relationship Id="rId468" Type="http://schemas.openxmlformats.org/officeDocument/2006/relationships/hyperlink" Target="../../../../mditrani/AppData/Local/AppData/Local/Microsoft/Windows/INetCache/Content.Outlook/PIANTINE_IMMOBILI/Fiorini/Via%20Fiorini%20n.13/Catastali/INT_24_VISURA_CATASTALE.pdf" TargetMode="External"/><Relationship Id="rId675" Type="http://schemas.openxmlformats.org/officeDocument/2006/relationships/hyperlink" Target="../../../../mditrani/AppData/Local/AppData/Local/Microsoft/Windows/INetCache/Content.Outlook/INQUILINI/FIORINI_13/INT_27_TRULLI_RITA/VERBALE_ASSEGNAZIONE_IMMOBILE.pdf" TargetMode="External"/><Relationship Id="rId882" Type="http://schemas.openxmlformats.org/officeDocument/2006/relationships/hyperlink" Target="../../../../mditrani/AppData/Local/AppData/Local/Microsoft/Windows/INetCache/Content.Outlook/PIANTINE_IMMOBILI/Porta%20Settimiana/CATASTALI/INT_1_2_PIANTINA_CATASTALE.pdf" TargetMode="External"/><Relationship Id="rId1098" Type="http://schemas.openxmlformats.org/officeDocument/2006/relationships/hyperlink" Target="../../../../mditrani/AppData/Local/AppData/Local/Microsoft/Windows/INetCache/Content.Outlook/PIANTINE_IMMOBILI/Novacella/Civico%2023/File%20PDF/INT_9.pdf" TargetMode="External"/><Relationship Id="rId328" Type="http://schemas.openxmlformats.org/officeDocument/2006/relationships/hyperlink" Target="../../../../mditrani/AppData/Local/AppData/Local/Microsoft/Windows/INetCache/Content.Outlook/PIANTINE_IMMOBILI/Babuino/PDF/INT_7.pdf" TargetMode="External"/><Relationship Id="rId535" Type="http://schemas.openxmlformats.org/officeDocument/2006/relationships/hyperlink" Target="../../../../mditrani/AppData/Local/AppData/Local/Microsoft/Windows/INetCache/Content.Outlook/PIANTINE_IMMOBILI/Babuino/PDF/INT_11.pdf" TargetMode="External"/><Relationship Id="rId742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1165" Type="http://schemas.openxmlformats.org/officeDocument/2006/relationships/hyperlink" Target="../../../../mditrani/AppData/Local/AppData/Local/Microsoft/Windows/INetCache/Content.Outlook/VARIE/NAVONA/TESTAMENTO.pdf" TargetMode="External"/><Relationship Id="rId602" Type="http://schemas.openxmlformats.org/officeDocument/2006/relationships/hyperlink" Target="../../../../mditrani/AppData/Local/AppData/Local/Microsoft/Windows/INetCache/Content.Outlook/PIANTINE_IMMOBILI/Novacella/Civico%2023/Catastali/INT_5_VISURA_CATASTALE.pdf" TargetMode="External"/><Relationship Id="rId1025" Type="http://schemas.openxmlformats.org/officeDocument/2006/relationships/hyperlink" Target="../../../../mditrani/AppData/Local/AppData/Local/Microsoft/Windows/INetCache/Content.Outlook/INQUILINI/NOVACELLA_19/INT_15_PASSI_MARTINA/CARTA_DI_IDENTITA'_E_TESSERA_SANITARIA.pdf" TargetMode="External"/><Relationship Id="rId907" Type="http://schemas.openxmlformats.org/officeDocument/2006/relationships/hyperlink" Target="../../../../mditrani/AppData/Local/AppData/Local/Microsoft/Windows/INetCache/Content.Outlook/INQUILINI/NOVACELLA_25/INT_10_CATESE_CLAUDIA/CONTRATTO_DI_LOCAZIONE_1_GIUGNO_2018.pdf" TargetMode="External"/><Relationship Id="rId36" Type="http://schemas.openxmlformats.org/officeDocument/2006/relationships/hyperlink" Target="../../../../mditrani/AppData/Local/AppData/Local/Microsoft/Windows/INetCache/Content.Outlook/PIANTINE_IMMOBILI/Bonifazi/Via%20Bonifazzi%2048A/Catastali/INT_4_PIANTINA_CATASTALE.TIF" TargetMode="External"/><Relationship Id="rId185" Type="http://schemas.openxmlformats.org/officeDocument/2006/relationships/hyperlink" Target="../../../../mditrani/AppData/Local/AppData/Local/Microsoft/Windows/INetCache/Content.Outlook/INQUILINI/FIORINI_13/INT_32_DI_MARTINO_STEFANIA/CONTEGGIO_CANONE_DI_LOCAZIONE.xls" TargetMode="External"/><Relationship Id="rId392" Type="http://schemas.openxmlformats.org/officeDocument/2006/relationships/hyperlink" Target="mailto:gtbetasrl@legpec.it" TargetMode="External"/><Relationship Id="rId697" Type="http://schemas.openxmlformats.org/officeDocument/2006/relationships/hyperlink" Target="../../../../mditrani/AppData/Local/AppData/Local/Microsoft/Windows/INetCache/Content.Outlook/INQUILINI/FIORINI_15/INT_2_A5_MOGLIONI_LILIA/CONTRATTO_DI_LOCAZIONE_1_GIUGNO_2013.pdf" TargetMode="External"/><Relationship Id="rId252" Type="http://schemas.openxmlformats.org/officeDocument/2006/relationships/hyperlink" Target="../../../../mditrani/AppData/Local/AppData/Local/Microsoft/Windows/INetCache/Content.Outlook/PIANTINE_IMMOBILI/Fiorini/Via%20Fiorini%20n.15/File%20PDF/INT_8.pdf" TargetMode="External"/><Relationship Id="rId1187" Type="http://schemas.openxmlformats.org/officeDocument/2006/relationships/hyperlink" Target="../../../../mditrani/AppData/Local/AppData/Local/Microsoft/Windows/INetCache/marco.fichera/AppData/Roaming/Microsoft/PIANTINE_IMMOBILI/Colosseo/VIA%20COLOSSEO%2049-59-60-61%20PT.pdf" TargetMode="External"/><Relationship Id="rId112" Type="http://schemas.openxmlformats.org/officeDocument/2006/relationships/hyperlink" Target="../../../../mditrani/AppData/Local/AppData/Local/Microsoft/Windows/INetCache/Content.Outlook/PIANTINE_IMMOBILI/Bonifazi/Via%20Bonifazzi%2048B/Catastali/INT_11_PIANTINA_CATASTALE.TIF" TargetMode="External"/><Relationship Id="rId557" Type="http://schemas.openxmlformats.org/officeDocument/2006/relationships/hyperlink" Target="../../../../mditrani/AppData/Local/AppData/Local/Microsoft/Windows/INetCache/Content.Outlook/INQUILINI/PASTINI_15/INT_3_PAOLETTI_CLAUDIA/DELIBERA_COMMISSARIALE_17_MARZO_1980.pdf" TargetMode="External"/><Relationship Id="rId764" Type="http://schemas.openxmlformats.org/officeDocument/2006/relationships/hyperlink" Target="../../../../mditrani/AppData/Local/AppData/Local/Microsoft/Windows/INetCache/Content.Outlook/INQUILINI/GUGLIA-PASTINI-AQUIRO/PASTINI_17A_%20ROTONDA/CONTRATTO_DI_LOCAZIONE_1_MARZO_2015.pdf" TargetMode="External"/><Relationship Id="rId971" Type="http://schemas.openxmlformats.org/officeDocument/2006/relationships/hyperlink" Target="../../../../mditrani/AppData/Local/AppData/Local/Microsoft/Windows/INetCache/Content.Outlook/PIANTINE_IMMOBILI/Novacella/Civico%2023/Catastali/INT_8_PIANTINA_CATASTALE.png" TargetMode="External"/><Relationship Id="rId417" Type="http://schemas.openxmlformats.org/officeDocument/2006/relationships/hyperlink" Target="../../../../mditrani/AppData/Local/AppData/Local/Microsoft/Windows/INetCache/Content.Outlook/PIANTINE_IMMOBILI/Novacella/Civico%2019/Catastali/INT_B_VISURA_CATASTALE.pdf" TargetMode="External"/><Relationship Id="rId624" Type="http://schemas.openxmlformats.org/officeDocument/2006/relationships/hyperlink" Target="../../../../mditrani/AppData/Local/AppData/Local/Microsoft/Windows/INetCache/Content.Outlook/PIANTINE_IMMOBILI/Novacella/Civico%2019/Catastali/INT_6_VISURA_CATASTALE.pdf" TargetMode="External"/><Relationship Id="rId831" Type="http://schemas.openxmlformats.org/officeDocument/2006/relationships/hyperlink" Target="../../../../mditrani/AppData/Local/AppData/Local/Microsoft/Windows/INetCache/Content.Outlook/PIANTINE_IMMOBILI/Fiorini/Via%20Fiorini%20n.13/Catastali/INT_11_PIANTINA_CATASTALE.TIF" TargetMode="External"/><Relationship Id="rId1047" Type="http://schemas.openxmlformats.org/officeDocument/2006/relationships/hyperlink" Target="../../../../mditrani/AppData/Local/AppData/Local/Microsoft/Windows/INetCache/Content.Outlook/INQUILINI/BONIFAZI_48_B/INT_7_CORTIS_LUIGI/INTEGRAZAIONE_DEPOSITO_CAUZIONALE.pdf" TargetMode="External"/><Relationship Id="rId929" Type="http://schemas.openxmlformats.org/officeDocument/2006/relationships/hyperlink" Target="../../../../mditrani/AppData/Local/AppData/Local/Microsoft/Windows/INetCache/Content.Outlook/INQUILINI/BONIFAZI_48_B/INT_6_GISONDI_GIANNI/CODICE_FISCALE.pdf" TargetMode="External"/><Relationship Id="rId1114" Type="http://schemas.openxmlformats.org/officeDocument/2006/relationships/hyperlink" Target="mailto:a.bonardo@inwind.it" TargetMode="External"/><Relationship Id="rId58" Type="http://schemas.openxmlformats.org/officeDocument/2006/relationships/hyperlink" Target="../../../../mditrani/AppData/Local/AppData/Local/Microsoft/Windows/INetCache/Content.Outlook/INQUILINI/BONIFAZI_48_A/INT_14_VANNI_ANNA_CHIARA/N.33%20%20%20RINNOVO%20LOCAZIONE%20VANNI%20ANNA%20CHIARA.pdf" TargetMode="External"/><Relationship Id="rId274" Type="http://schemas.openxmlformats.org/officeDocument/2006/relationships/hyperlink" Target="../../../../mditrani/AppData/Local/AppData/Local/Microsoft/Windows/INetCache/Content.Outlook/PIANTINE_IMMOBILI/Fiorini/Via%20Fiorini%20n.15/Catastali/INT_19_PIANTINA_CATASTALE.TIF" TargetMode="External"/><Relationship Id="rId481" Type="http://schemas.openxmlformats.org/officeDocument/2006/relationships/hyperlink" Target="../../../../mditrani/AppData/Local/AppData/Local/Microsoft/Windows/INetCache/Content.Outlook/PIANTINE_IMMOBILI/Fiorini/Via%20Fiorini%20n.13/Catastali/INT_4_VISURA_CATASTALE.pdf" TargetMode="External"/><Relationship Id="rId134" Type="http://schemas.openxmlformats.org/officeDocument/2006/relationships/hyperlink" Target="../../../../mditrani/AppData/Local/AppData/Local/Microsoft/Windows/INetCache/Content.Outlook/PIANTINE_IMMOBILI/Fiorini/Via%20Fiorini%20n.13/Catastali/INT_1_PIANTINA_CATASTALE.TIF" TargetMode="External"/><Relationship Id="rId579" Type="http://schemas.openxmlformats.org/officeDocument/2006/relationships/hyperlink" Target="../../../../mditrani/AppData/Local/AppData/Local/Microsoft/Windows/INetCache/Content.Outlook/INQUILINI/NAVONA/NAVONA_44_TERZO_MILLENNIO/POLIZZA_FIDEIUSSORIA.pdf" TargetMode="External"/><Relationship Id="rId786" Type="http://schemas.openxmlformats.org/officeDocument/2006/relationships/hyperlink" Target="../../../../mditrani/AppData/Local/AppData/Local/Microsoft/Windows/INetCache/Content.Outlook/INQUILINI/ISOLA_MADRE_15/INT_23_BIANCHINI_GIOVANNI/CONTRATTO_DI_COMODATO_1_FEBBRAIO_2019.pdf" TargetMode="External"/><Relationship Id="rId993" Type="http://schemas.openxmlformats.org/officeDocument/2006/relationships/hyperlink" Target="../../../../mditrani/AppData/Local/AppData/Local/Microsoft/Windows/INetCache/Content.Outlook/INQUILINI/FIORINI_15/INT_8_A12_NARDI_ELIGIO/INTEGRAZIONE_DEPOSITO_CAUZIONALE.pdf" TargetMode="External"/><Relationship Id="rId341" Type="http://schemas.openxmlformats.org/officeDocument/2006/relationships/hyperlink" Target="../../../../mditrani/AppData/Local/AppData/Local/Microsoft/Windows/INetCache/Content.Outlook/PIANTINE_IMMOBILI/Porta%20Settimiana/CATASTALI/INT_2_PIANTINA_CATASTALE.pdf" TargetMode="External"/><Relationship Id="rId439" Type="http://schemas.openxmlformats.org/officeDocument/2006/relationships/hyperlink" Target="../../../../mditrani/AppData/Local/AppData/Local/Microsoft/Windows/INetCache/Content.Outlook/PIANTINE_IMMOBILI/Novacella/Civico%2025/Catastali/INT_7.pdf" TargetMode="External"/><Relationship Id="rId646" Type="http://schemas.openxmlformats.org/officeDocument/2006/relationships/hyperlink" Target="../../../../mditrani/AppData/Local/AppData/Local/Microsoft/Windows/INetCache/marco.fichera/AppData/Roaming/Microsoft/INQUILINI/FIORINI_13/INT_12_MACINAI_LUCIANO/CONTRATTO_LOCAZIONE/CONTRATTO_DI_LOCAZIONE_1_OTTOBRE_2013.pdf" TargetMode="External"/><Relationship Id="rId1069" Type="http://schemas.openxmlformats.org/officeDocument/2006/relationships/hyperlink" Target="mailto:anna.ricci@sidief.it" TargetMode="External"/><Relationship Id="rId201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506" Type="http://schemas.openxmlformats.org/officeDocument/2006/relationships/hyperlink" Target="../../../../mditrani/AppData/Local/AppData/Local/Microsoft/Windows/INetCache/Content.Outlook/PIANTINE_IMMOBILI/Bonifazi/Via%20Bonifazzi%2048A/Catastali/INT_6_VISURA_CATASTALE.pdf" TargetMode="External"/><Relationship Id="rId853" Type="http://schemas.openxmlformats.org/officeDocument/2006/relationships/hyperlink" Target="../../../../mditrani/AppData/Local/AppData/Local/Microsoft/Windows/INetCache/Content.Outlook/INQUILINI/FIORINI_15/INT_13_DE_NARDO_SALVATORE/CONTRATTO_DI_LOCAZIONE_1_SETTEMBRE_2017.pdf" TargetMode="External"/><Relationship Id="rId1136" Type="http://schemas.openxmlformats.org/officeDocument/2006/relationships/hyperlink" Target="mailto:svilupposrl2017@legalmail.it" TargetMode="External"/><Relationship Id="rId713" Type="http://schemas.openxmlformats.org/officeDocument/2006/relationships/hyperlink" Target="../../../../mditrani/AppData/Local/AppData/Local/Microsoft/Windows/INetCache/Content.Outlook/INQUILINI/FIORINI_15/INT_13_DE_NARDO_SALVATORE/CONTRATTO_DI_LOCAZIONE_1_SETTEMBRE_2017.pdf" TargetMode="External"/><Relationship Id="rId920" Type="http://schemas.openxmlformats.org/officeDocument/2006/relationships/hyperlink" Target="../../../../mditrani/AppData/Local/AppData/Local/Microsoft/Windows/INetCache/Content.Outlook/PIANTINE_IMMOBILI/Fiorini/Via%20Fiorini%20n.13/Catastali/INT_23_PIANTINA_CATASTALE.TIF" TargetMode="External"/><Relationship Id="rId1203" Type="http://schemas.openxmlformats.org/officeDocument/2006/relationships/printerSettings" Target="../printerSettings/printerSettings1.bin"/><Relationship Id="rId296" Type="http://schemas.openxmlformats.org/officeDocument/2006/relationships/hyperlink" Target="../../../../mditrani/AppData/Local/AppData/Local/Microsoft/Windows/INetCache/Content.Outlook/INQUILINI/FIORINI_15/INT_25_GOLISANO_DANIELE/CONTEGGIO_CANONE_DI_LOCAZIONE.xls" TargetMode="External"/><Relationship Id="rId60" Type="http://schemas.openxmlformats.org/officeDocument/2006/relationships/hyperlink" Target="../../../../mditrani/AppData/Local/AppData/Local/Microsoft/Windows/INetCache/marco.fichera/AppData/Roaming/Microsoft/PIANTINE_IMMOBILI/Bonifazi/Via%20Bonifazzi%2048A/Catastali/INT_10.TIF" TargetMode="External"/><Relationship Id="rId156" Type="http://schemas.openxmlformats.org/officeDocument/2006/relationships/hyperlink" Target="mailto:emanuela_cori@hotmail.com" TargetMode="External"/><Relationship Id="rId363" Type="http://schemas.openxmlformats.org/officeDocument/2006/relationships/hyperlink" Target="../../../../mditrani/AppData/Local/AppData/Local/Microsoft/Windows/INetCache/Content.Outlook/PIANTINE_IMMOBILI/Porta%20Settimiana/PDF/INT_3.pdf" TargetMode="External"/><Relationship Id="rId570" Type="http://schemas.openxmlformats.org/officeDocument/2006/relationships/hyperlink" Target="../../../../mditrani/AppData/Local/AppData/Local/Microsoft/Windows/INetCache/Content.Outlook/PIANTINE_IMMOBILI/Seminario/CATASTALI/SEMINARIO_102_INT_5_VISURA_CATASTALE.pdf" TargetMode="External"/><Relationship Id="rId1007" Type="http://schemas.openxmlformats.org/officeDocument/2006/relationships/hyperlink" Target="../../../../mditrani/AppData/Local/AppData/Local/Microsoft/Windows/INetCache/Content.Outlook/INQUILINI/ISOLA_MADRE_15/INT_30_ALESSANDRI_LIVIA/CONTRATTO_DI_COMODATO_1_APRILE_2019.pdf" TargetMode="External"/><Relationship Id="rId223" Type="http://schemas.openxmlformats.org/officeDocument/2006/relationships/hyperlink" Target="../../../../mditrani/AppData/Local/AppData/Local/Microsoft/Windows/INetCache/Content.Outlook/INQUILINI/NOVACELLA_25/INT_15_PACIFICO_MARIA/CONTRATTO_DI_LOCAZIONE_1_LUGLIO_2019.pdf" TargetMode="External"/><Relationship Id="rId430" Type="http://schemas.openxmlformats.org/officeDocument/2006/relationships/hyperlink" Target="../../../../mditrani/AppData/Local/AppData/Local/Microsoft/Windows/INetCache/Content.Outlook/PIANTINE_IMMOBILI/Navona/CATASTALI/INT_1_VISURA_CATASTALE.pdf" TargetMode="External"/><Relationship Id="rId668" Type="http://schemas.openxmlformats.org/officeDocument/2006/relationships/hyperlink" Target="../../../../mditrani/AppData/Local/AppData/Local/Microsoft/Windows/INetCache/Content.Outlook/PIANTINE_IMMOBILI/Fiorini/Via%20Fiorini%20n.13/File%20PDF/INT_25.pdf" TargetMode="External"/><Relationship Id="rId875" Type="http://schemas.openxmlformats.org/officeDocument/2006/relationships/hyperlink" Target="../../../../mditrani/AppData/Local/AppData/Local/Microsoft/Windows/INetCache/Content.Outlook/INQUILINI/BONIFAZI_48_A/INT_6_BIANCHINI_UBALDO/DEPOSITO_CAUZIONALE.pdf" TargetMode="External"/><Relationship Id="rId1060" Type="http://schemas.openxmlformats.org/officeDocument/2006/relationships/hyperlink" Target="../../../../mditrani/AppData/Local/AppData/Local/Microsoft/Windows/INetCache/Content.Outlook/PIANTINE_IMMOBILI/Seminario%20104/catastali/INT_1_2_VISURACATASTALE.pdf" TargetMode="External"/><Relationship Id="rId18" Type="http://schemas.openxmlformats.org/officeDocument/2006/relationships/hyperlink" Target="../../../../mditrani/AppData/Local/AppData/Local/Microsoft/Windows/INetCache/Content.Outlook/PIANTINE_IMMOBILI/Babuino/CATASTALI/SPAGNA_1_PIANTINA_CATASTALE.pdf" TargetMode="External"/><Relationship Id="rId528" Type="http://schemas.openxmlformats.org/officeDocument/2006/relationships/hyperlink" Target="../../../../mditrani/AppData/Local/AppData/Local/Microsoft/Windows/INetCache/Content.Outlook/PIANTINE_IMMOBILI/Babuino/CATASTALI/INT_5_6_VISURA_CATASTALE.pdf" TargetMode="External"/><Relationship Id="rId735" Type="http://schemas.openxmlformats.org/officeDocument/2006/relationships/hyperlink" Target="../../../../mditrani/AppData/Local/AppData/Local/Microsoft/Windows/INetCache/marco.fichera/AppData/Roaming/Microsoft/PIANTINE_IMMOBILI/Fiorini/Via%20Fiorini%20n.15/Catastali/INT_28.pdf" TargetMode="External"/><Relationship Id="rId942" Type="http://schemas.openxmlformats.org/officeDocument/2006/relationships/hyperlink" Target="../../../../mditrani/AppData/Local/AppData/Local/Microsoft/Windows/INetCache/Content.Outlook/INQUILINI/FIORINI_13/INT_2_COCCIA_STEFANIA/CONTEGGIO_CANONE_DI_LOCAZIONE.xls" TargetMode="External"/><Relationship Id="rId1158" Type="http://schemas.openxmlformats.org/officeDocument/2006/relationships/hyperlink" Target="../../../../mditrani/AppData/Local/AppData/Local/Microsoft/Windows/INetCache/Content.Outlook/VARIE/BABUINO/TESTAMENTO.pdf" TargetMode="External"/><Relationship Id="rId167" Type="http://schemas.openxmlformats.org/officeDocument/2006/relationships/hyperlink" Target="../../../../mditrani/AppData/Local/AppData/Local/Microsoft/Windows/INetCache/Content.Outlook/PIANTINE_IMMOBILI/Fiorini/Via%20Fiorini%20n.13/File%20PDF/INT_15.pdf" TargetMode="External"/><Relationship Id="rId374" Type="http://schemas.openxmlformats.org/officeDocument/2006/relationships/hyperlink" Target="../../../../mditrani/AppData/Local/AppData/Local/Microsoft/Windows/INetCache/Content.Outlook/INQUILINI/NOVACELLA_25/INT_14_A14_DI_MAINA_ELENA/N_94_DEL_06_07_2011_RINNOVO_CONTRATTO_LOCAZIONE_SIG_RA_MAINA_ELENA_VIA_NOVACELLA_25_INT_14.doc" TargetMode="External"/><Relationship Id="rId581" Type="http://schemas.openxmlformats.org/officeDocument/2006/relationships/hyperlink" Target="../../../../mditrani/AppData/Local/AppData/Local/Microsoft/Windows/INetCache/Content.Outlook/INQUILINI/PASTINI_15/PASTINI_15_A_16_CHEN_GIULIA/CONTRATTO_DI_LOCAZIONE_1_GIUGNO_2011.pdf" TargetMode="External"/><Relationship Id="rId1018" Type="http://schemas.openxmlformats.org/officeDocument/2006/relationships/hyperlink" Target="mailto:lucianominutz@hotmail.com" TargetMode="External"/><Relationship Id="rId71" Type="http://schemas.openxmlformats.org/officeDocument/2006/relationships/hyperlink" Target="../../../../mditrani/AppData/Local/AppData/Local/Microsoft/Windows/INetCache/Content.Outlook/INQUILINI/BONIFAZI_48_A/INT_2_NARDI_MARIO/CONTRATTO_DI_LOCAZIONE_1_GENNAIO_2020.pdf" TargetMode="External"/><Relationship Id="rId234" Type="http://schemas.openxmlformats.org/officeDocument/2006/relationships/hyperlink" Target="../../../../mditrani/AppData/Local/AppData/Local/Microsoft/Windows/INetCache/Content.Outlook/INQUILINI/NOVACELLA_25/INT_9_A_5_CAROSI_GIUSEPPE/CONTRATTO_DI_LOCAZIONE_1_GENNAIO_2019.pdf" TargetMode="External"/><Relationship Id="rId679" Type="http://schemas.openxmlformats.org/officeDocument/2006/relationships/hyperlink" Target="../../../../mditrani/AppData/Local/AppData/Local/Microsoft/Windows/INetCache/Content.Outlook/INQUILINI/FIORINI_13/INT_27_TRULLI_RITA/CONTRATTO_DI_LOCAZIONE_1_MAGGIO_2015.pdf" TargetMode="External"/><Relationship Id="rId802" Type="http://schemas.openxmlformats.org/officeDocument/2006/relationships/hyperlink" Target="mailto:vincenzo.iodice@mise.gov.it" TargetMode="External"/><Relationship Id="rId886" Type="http://schemas.openxmlformats.org/officeDocument/2006/relationships/hyperlink" Target="../../../../mditrani/AppData/Local/AppData/Local/Microsoft/Windows/INetCache/Content.Outlook/INQUILINI/NOVACELLA_19/INT_7_VITTORINO_VINCENZO/DEPOSITO_CAUZIONALE.pdf" TargetMode="External"/><Relationship Id="rId2" Type="http://schemas.openxmlformats.org/officeDocument/2006/relationships/hyperlink" Target="../../../../mditrani/AppData/Local/AppData/Local/Microsoft/Windows/INetCache/Content.Outlook/INQUILINI/FIORINI_13/INT_21_ROSSI_CESIRA/CONTRATTO_DI_LOCAZIONE_1_LUGLIO_2003.pdf" TargetMode="External"/><Relationship Id="rId29" Type="http://schemas.openxmlformats.org/officeDocument/2006/relationships/hyperlink" Target="../../../../mditrani/AppData/Local/AppData/Local/Microsoft/Windows/INetCache/Content.Outlook/PIANTINE_IMMOBILI/Bonifazi/Via%20Bonifazzi%2048A/File%20PDF/INT_1.pdf" TargetMode="External"/><Relationship Id="rId441" Type="http://schemas.openxmlformats.org/officeDocument/2006/relationships/hyperlink" Target="../../../../mditrani/AppData/Local/AppData/Local/Microsoft/Windows/INetCache/Content.Outlook/PIANTINE_IMMOBILI/Fiorini/Via%20Fiorini%20n.15/Catastali/INT_27.pdf" TargetMode="External"/><Relationship Id="rId539" Type="http://schemas.openxmlformats.org/officeDocument/2006/relationships/hyperlink" Target="../../../../mditrani/AppData/Local/AppData/Local/Microsoft/Windows/INetCache/Content.Outlook/PIANTINE_IMMOBILI/Babuino/PDF/BABUINO_107.pdf" TargetMode="External"/><Relationship Id="rId746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1071" Type="http://schemas.openxmlformats.org/officeDocument/2006/relationships/hyperlink" Target="../../../../mditrani/AppData/Local/AppData/Local/Microsoft/Windows/INetCache/Content.Outlook/INQUILINI/FIORINI_13/INT_37_PAPADIA_PAOLA/CONTEGGIO_CANONE_DI_LOCAZIONE.xls" TargetMode="External"/><Relationship Id="rId1169" Type="http://schemas.openxmlformats.org/officeDocument/2006/relationships/hyperlink" Target="../../../../mditrani/AppData/Local/AppData/Local/Microsoft/Windows/INetCache/marco.fichera/AppData/Roaming/Microsoft/PIANTINE_IMMOBILI/Seminario/VARIE/Fascicolo%20fabbricato.pdf" TargetMode="External"/><Relationship Id="rId178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301" Type="http://schemas.openxmlformats.org/officeDocument/2006/relationships/hyperlink" Target="../../../../mditrani/AppData/Local/AppData/Local/Microsoft/Windows/INetCache/marco.fichera/AppData/Roaming/Microsoft/INQUILINI/SEMINARIO/PIAZZA_DELLA_ROTONDA_73_GT_ALFA1/CONTRATTO_LOCAZIONE/GIA%20UNO.pdf" TargetMode="External"/><Relationship Id="rId953" Type="http://schemas.openxmlformats.org/officeDocument/2006/relationships/hyperlink" Target="../../../../mditrani/AppData/Local/AppData/Local/Microsoft/Windows/INetCache/Content.Outlook/PIANTINE_IMMOBILI/Novacella/Civico%2025/File%20PDF/INT_9.pdf" TargetMode="External"/><Relationship Id="rId1029" Type="http://schemas.openxmlformats.org/officeDocument/2006/relationships/hyperlink" Target="../../../../mditrani/AppData/Local/AppData/Local/Microsoft/Windows/INetCache/Content.Outlook/INQUILINI/FIORINI_13/INT_31_CARNEVALE_DANIELA/CONTRATTO_DI_LOCAZIONE_1_GIUGNO_2018.pdf" TargetMode="External"/><Relationship Id="rId82" Type="http://schemas.openxmlformats.org/officeDocument/2006/relationships/hyperlink" Target="../../../../mditrani/AppData/Local/AppData/Local/Microsoft/Windows/INetCache/Content.Outlook/INQUILINI/BONIFAZI_48_A/INT_11_DI%20TOMMASO%20CLARIA/CONTRATTO_DI_LOCAZIONE_1_GENNAIO_2004.pdf" TargetMode="External"/><Relationship Id="rId385" Type="http://schemas.openxmlformats.org/officeDocument/2006/relationships/hyperlink" Target="../../../../mditrani/AppData/Local/AppData/Local/Microsoft/Windows/INetCache/Content.Outlook/PIANTINE_IMMOBILI/Castel%20Gandolfo/PDF/MAZZINI_46.pdf" TargetMode="External"/><Relationship Id="rId592" Type="http://schemas.openxmlformats.org/officeDocument/2006/relationships/hyperlink" Target="../../../../mditrani/AppData/Local/AppData/Local/Microsoft/Windows/INetCache/marco.fichera/AppData/Roaming/Microsoft/PIANTINE_IMMOBILI/Novacella/Civico%2023/Catastali/INT_3.pdf" TargetMode="External"/><Relationship Id="rId606" Type="http://schemas.openxmlformats.org/officeDocument/2006/relationships/hyperlink" Target="../../../../mditrani/AppData/Local/AppData/Local/Microsoft/Windows/INetCache/Content.Outlook/PIANTINE_IMMOBILI/Novacella/Civico%2023/Catastali/INT_10_PIANTINA_CATASTALE.png" TargetMode="External"/><Relationship Id="rId813" Type="http://schemas.openxmlformats.org/officeDocument/2006/relationships/hyperlink" Target="../../../../mditrani/AppData/Local/AppData/Local/Microsoft/Windows/INetCache/Content.Outlook/PIANTINE_IMMOBILI/Pastini/PDF/INT_8.pdf" TargetMode="External"/><Relationship Id="rId245" Type="http://schemas.openxmlformats.org/officeDocument/2006/relationships/hyperlink" Target="../../../../mditrani/AppData/Local/AppData/Local/Microsoft/Windows/INetCache/marco.fichera/AppData/Roaming/Microsoft/PIANTINE_IMMOBILI/Fiorini/Via%20Fiorini%20n.15/Catastali/INT_6.TIF" TargetMode="External"/><Relationship Id="rId452" Type="http://schemas.openxmlformats.org/officeDocument/2006/relationships/hyperlink" Target="../../../../mditrani/AppData/Local/AppData/Local/Microsoft/Windows/INetCache/Content.Outlook/PIANTINE_IMMOBILI/Fiorini/Via%20Fiorini%20n.15/Catastali/INT_11_VISURA_CATASTALE.pdf" TargetMode="External"/><Relationship Id="rId897" Type="http://schemas.openxmlformats.org/officeDocument/2006/relationships/hyperlink" Target="../../../../mditrani/AppData/Local/AppData/Local/Microsoft/Windows/INetCache/Content.Outlook/INQUILINI/ISOLA_MADRE_15/INT_12_PIERINI_GIORGIO/CONTRATTO_DI_COMODATO_1_APRILE_2018.pdf" TargetMode="External"/><Relationship Id="rId1082" Type="http://schemas.openxmlformats.org/officeDocument/2006/relationships/hyperlink" Target="../../../../mditrani/AppData/Local/AppData/Local/Microsoft/Windows/INetCache/Content.Outlook/PIANTINE_IMMOBILI/Fiorini/Via%20Fiorini%20n.13/Catastali/INT_39_PIANTINA_CATASTALE.TIF" TargetMode="External"/><Relationship Id="rId105" Type="http://schemas.openxmlformats.org/officeDocument/2006/relationships/hyperlink" Target="../../../../mditrani/AppData/Local/AppData/Local/Microsoft/Windows/INetCache/Content.Outlook/PIANTINE_IMMOBILI/Bonifazi/Via%20Bonifazzi%2048B/Catastali/INT_5_PIANTINA_CATASTALE.TIF" TargetMode="External"/><Relationship Id="rId312" Type="http://schemas.openxmlformats.org/officeDocument/2006/relationships/hyperlink" Target="../../../../mditrani/AppData/Local/AppData/Local/Microsoft/Windows/INetCache/marco.fichera/AppData/Roaming/Microsoft/PIANTINE_IMMOBILI/Novacella/Civico%2023/Catastali/INT_11.png" TargetMode="External"/><Relationship Id="rId757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964" Type="http://schemas.openxmlformats.org/officeDocument/2006/relationships/hyperlink" Target="../../../../mditrani/AppData/Local/AppData/Local/Microsoft/Windows/INetCache/Content.Outlook/INQUILINI/FIORINI_15/INT_3_SCAGLIONE_GIOVANNI/CONTRATTO_DI_LOCAZIONE_1_GENNAIO_2019.pdf" TargetMode="External"/><Relationship Id="rId93" Type="http://schemas.openxmlformats.org/officeDocument/2006/relationships/hyperlink" Target="../../../../mditrani/AppData/Local/AppData/Local/Microsoft/Windows/INetCache/marco.fichera/AppData/Roaming/Microsoft/INQUILINI/BONIFAZI_48_B/INT_8_MAGRO_MARIO/CONTRATTO_LOCAZIONE/CONTRATTO_DI_LOCAZIONE_1_OTTOBRE_2012.pdf" TargetMode="External"/><Relationship Id="rId189" Type="http://schemas.openxmlformats.org/officeDocument/2006/relationships/hyperlink" Target="../../../../mditrani/AppData/Local/AppData/Local/Microsoft/Windows/INetCache/Content.Outlook/PIANTINE_IMMOBILI/Fiorini/Via%20Fiorini%20n.13/File%20PDF/INT_33.pdf" TargetMode="External"/><Relationship Id="rId396" Type="http://schemas.openxmlformats.org/officeDocument/2006/relationships/hyperlink" Target="../../../../mditrani/AppData/Local/AppData/Local/Microsoft/Windows/INetCache/Content.Outlook/INQUILINI/MARCO_AURELIO/MARCO_AURELIO_35_COMMISSARIATO_E_CASERMA_CELIO/CONTRATTO_DI_LOCAZIONE_1_GENNAIO_1987.pdf" TargetMode="External"/><Relationship Id="rId617" Type="http://schemas.openxmlformats.org/officeDocument/2006/relationships/hyperlink" Target="../../../../mditrani/AppData/Local/AppData/Local/Microsoft/Windows/INetCache/Content.Outlook/PIANTINE_IMMOBILI/Novacella/Civico%2025/Catastali/INT_10_VISURA_CATASTALE.pdf" TargetMode="External"/><Relationship Id="rId824" Type="http://schemas.openxmlformats.org/officeDocument/2006/relationships/hyperlink" Target="../../../../mditrani/AppData/Local/AppData/Local/Microsoft/Windows/INetCache/Content.Outlook/PIANTINE_IMMOBILI/Guglia-Pastini-Aquiro/CATASTALI/VISURA%20NUOVO%20COMPLESSO%20PASTINI.pdf" TargetMode="External"/><Relationship Id="rId256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463" Type="http://schemas.openxmlformats.org/officeDocument/2006/relationships/hyperlink" Target="../../../../mditrani/AppData/Local/AppData/Local/Microsoft/Windows/INetCache/Content.Outlook/PIANTINE_IMMOBILI/Fiorini/Via%20Fiorini%20n.13/Catastali/INT_34_VISURA_CATASTALE.pdf" TargetMode="External"/><Relationship Id="rId670" Type="http://schemas.openxmlformats.org/officeDocument/2006/relationships/hyperlink" Target="../../../../mditrani/AppData/Local/AppData/Local/Microsoft/Windows/INetCache/Content.Outlook/PIANTINE_IMMOBILI/Fiorini/Via%20Fiorini%20n.13/Catastali/INT_25_VISURA_CATASTALE.pdf" TargetMode="External"/><Relationship Id="rId1093" Type="http://schemas.openxmlformats.org/officeDocument/2006/relationships/hyperlink" Target="../../../../mditrani/AppData/Local/AppData/Local/Microsoft/Windows/INetCache/Content.Outlook/INQUILINI/FIORINI_15/INT_16_SALA_LEANDRA/INTEGRAZIONE_DEPOSITO_CAUZIONALE.pdf" TargetMode="External"/><Relationship Id="rId1107" Type="http://schemas.openxmlformats.org/officeDocument/2006/relationships/hyperlink" Target="../../../../mditrani/AppData/Local/AppData/Local/Microsoft/Windows/INetCache/Content.Outlook/INQUILINI/NOVACELLA_19/INT_9_OPERA_PIA_ASILO_SAVOIA/DEPOSITO_CAUZIONALE.pdf" TargetMode="External"/><Relationship Id="rId116" Type="http://schemas.openxmlformats.org/officeDocument/2006/relationships/hyperlink" Target="../../../../mditrani/AppData/Local/AppData/Local/Microsoft/Windows/INetCache/Content.Outlook/INQUILINI/FIORINI_13/INT_1_ACETO_FRANCESCO/CONTRATTO_DI_LOCAZIONE_1_AGOSTO_2017.pdf" TargetMode="External"/><Relationship Id="rId323" Type="http://schemas.openxmlformats.org/officeDocument/2006/relationships/hyperlink" Target="../../../../mditrani/AppData/Local/AppData/Local/Microsoft/Windows/INetCache/marco.fichera/AppData/Roaming/Microsoft/PIANTINE_IMMOBILI/Guglia-Pastini-Aquiro/PDF/superficie_commerciale_via%20della%20Guglia_69B.pdf" TargetMode="External"/><Relationship Id="rId530" Type="http://schemas.openxmlformats.org/officeDocument/2006/relationships/hyperlink" Target="../../../../mditrani/AppData/Local/AppData/Local/Microsoft/Windows/INetCache/Content.Outlook/INQUILINI/BABUINO/BABUINO_107_A_MENICHINI_MARIO_E_RENATO/CONTRATTO_DI_LOCAZIONE_1_FEBBRAIO_2010.pdf" TargetMode="External"/><Relationship Id="rId768" Type="http://schemas.openxmlformats.org/officeDocument/2006/relationships/hyperlink" Target="../../../../mditrani/AppData/Local/AppData/Local/Microsoft/Windows/INetCache/Content.Outlook/INQUILINI/GUGLIA-PASTINI-AQUIRO/PASTINI_17A_%20ROTONDA/DEPOSITO_CAUZIONALE.pdf" TargetMode="External"/><Relationship Id="rId975" Type="http://schemas.openxmlformats.org/officeDocument/2006/relationships/hyperlink" Target="../../../../mditrani/AppData/Local/AppData/Local/Microsoft/Windows/INetCache/Content.Outlook/INQUILINI/BABUINO/INT_5_6_SPAGNA_HOTEL_S_R_L/CONTEGGIO_CANONE_DI_LOCAZIONE.xls" TargetMode="External"/><Relationship Id="rId1160" Type="http://schemas.openxmlformats.org/officeDocument/2006/relationships/hyperlink" Target="../../../../mditrani/AppData/Local/AppData/Local/Microsoft/Windows/INetCache/Content.Outlook/VARIE/FIORINI_15/ATTO_DI_COMPRAVENDITA.pdf" TargetMode="External"/><Relationship Id="rId20" Type="http://schemas.openxmlformats.org/officeDocument/2006/relationships/hyperlink" Target="../../../../mditrani/AppData/Local/AppData/Local/Microsoft/Windows/INetCache/Content.Outlook/PIANTINE_IMMOBILI/Babuino/CATASTALI/INT_8_VISURA_CATASTALE.pdf" TargetMode="External"/><Relationship Id="rId628" Type="http://schemas.openxmlformats.org/officeDocument/2006/relationships/hyperlink" Target="../../../../mditrani/AppData/Local/AppData/Local/Microsoft/Windows/INetCache/Content.Outlook/INQUILINI/NOVACELLA_19/INT_9_OPERA_PIA_ASILO_SAVOIA/CONTRATTO_DI_LOCAZIONE_1_APRILE_2019.pdf" TargetMode="External"/><Relationship Id="rId835" Type="http://schemas.openxmlformats.org/officeDocument/2006/relationships/hyperlink" Target="../../../../mditrani/AppData/Local/AppData/Local/Microsoft/Windows/INetCache/Content.Outlook/INQUILINI/MARCO_AURELIO/MARCO_AURELIO_31_INT_16_POLETTI_PAOLO/N.80%20ACCERTAMENTO%20CANONE%20LOCATIVO%20SIG.POLETTI%20-IMMOBILE%20VIA%20ARCO%20AURELIO%20N.31%20INT.16.doc" TargetMode="External"/><Relationship Id="rId267" Type="http://schemas.openxmlformats.org/officeDocument/2006/relationships/hyperlink" Target="../../../../mditrani/AppData/Local/AppData/Local/Microsoft/Windows/INetCache/Content.Outlook/PIANTINE_IMMOBILI/Fiorini/Via%20Fiorini%20n.15/File%20PDF/INT_16.pdf" TargetMode="External"/><Relationship Id="rId474" Type="http://schemas.openxmlformats.org/officeDocument/2006/relationships/hyperlink" Target="../../../../mditrani/AppData/Local/AppData/Local/Microsoft/Windows/INetCache/Content.Outlook/PIANTINE_IMMOBILI/Fiorini/Via%20Fiorini%20n.13/Catastali/INT_14_VISURA_CATASTALE.pdf" TargetMode="External"/><Relationship Id="rId1020" Type="http://schemas.openxmlformats.org/officeDocument/2006/relationships/hyperlink" Target="../../../../mditrani/AppData/Local/AppData/Local/Microsoft/Windows/INetCache/Content.Outlook/INQUILINI/BONIFAZI_48_B/INT_13_MINUT_IONEL_LUCIAN/DEPOSITO_CAUZIONALE.pdf" TargetMode="External"/><Relationship Id="rId1118" Type="http://schemas.openxmlformats.org/officeDocument/2006/relationships/hyperlink" Target="mailto:albertovalicante@gmail.com" TargetMode="External"/><Relationship Id="rId127" Type="http://schemas.openxmlformats.org/officeDocument/2006/relationships/hyperlink" Target="../../../../mditrani/AppData/Local/AppData/Local/Microsoft/Windows/INetCache/Content.Outlook/PIANTINE_IMMOBILI/Bonifazi/Via%20Bonifazzi%2048B/File%20PDF/INT_13.pdf" TargetMode="External"/><Relationship Id="rId681" Type="http://schemas.openxmlformats.org/officeDocument/2006/relationships/hyperlink" Target="../../../../mditrani/AppData/Local/AppData/Local/Microsoft/Windows/INetCache/Content.Outlook/PIANTINE_IMMOBILI/Fiorini/Via%20Fiorini%20n.13/Catastali/INT_27_VISURA_CATASTALE.pdf" TargetMode="External"/><Relationship Id="rId779" Type="http://schemas.openxmlformats.org/officeDocument/2006/relationships/hyperlink" Target="../../../../mditrani/AppData/Local/AppData/Local/Microsoft/Windows/INetCache/Content.Outlook/PIANTINE_IMMOBILI/Guglia-Pastini-Aquiro/CATASTALI/PASTINI_19_PIANTINA_CATASTALE.pdf" TargetMode="External"/><Relationship Id="rId902" Type="http://schemas.openxmlformats.org/officeDocument/2006/relationships/hyperlink" Target="../../../../mditrani/AppData/Local/AppData/Local/Microsoft/Windows/INetCache/Content.Outlook/PIANTINE_IMMOBILI/Fiorini/Via%20Fiorini%20n.13/Catastali/INT_31_PIANTINA_CATASTALE.TIF" TargetMode="External"/><Relationship Id="rId986" Type="http://schemas.openxmlformats.org/officeDocument/2006/relationships/hyperlink" Target="../../../../mditrani/AppData/Local/AppData/Local/Microsoft/Windows/INetCache/Content.Outlook/PIANTINE_IMMOBILI/Novacella/Civico%2025/File%20PDF/INT_5.pdf" TargetMode="External"/><Relationship Id="rId31" Type="http://schemas.openxmlformats.org/officeDocument/2006/relationships/hyperlink" Target="../../../../mditrani/AppData/Local/AppData/Local/Microsoft/Windows/INetCache/Content.Outlook/PIANTINE_IMMOBILI/Bonifazi/Via%20Bonifazzi%2048A/Catastali/INT_2_PIANTINA_CATASTALE.tif" TargetMode="External"/><Relationship Id="rId334" Type="http://schemas.openxmlformats.org/officeDocument/2006/relationships/hyperlink" Target="../../../../mditrani/AppData/Local/AppData/Local/Microsoft/Windows/INetCache/Content.Outlook/INQUILINI/NOVACELLA_25/INT_A_BARBONI_MARISA/INDENNITA'_DI_OCCUPAZIONE_ANNO_2019.pdf" TargetMode="External"/><Relationship Id="rId541" Type="http://schemas.openxmlformats.org/officeDocument/2006/relationships/hyperlink" Target="../../../../mditrani/AppData/Local/AppData/Local/Microsoft/Windows/INetCache/Content.Outlook/PIANTINE_IMMOBILI/Babuino/PDF/INT_10.pdf" TargetMode="External"/><Relationship Id="rId639" Type="http://schemas.openxmlformats.org/officeDocument/2006/relationships/hyperlink" Target="../../../../mditrani/AppData/Local/AppData/Local/Microsoft/Windows/INetCache/Content.Outlook/PIANTINE_IMMOBILI/Fiorini/Via%20Fiorini%20n.13/Catastali/INT_5_PIANTINA_CATASTALE.TIF" TargetMode="External"/><Relationship Id="rId1171" Type="http://schemas.openxmlformats.org/officeDocument/2006/relationships/hyperlink" Target="../../../../mditrani/AppData/Local/AppData/Local/Microsoft/Windows/INetCache/marco.fichera/AppData/Roaming/Microsoft/PIANTINE_IMMOBILI/Seminario/VARIE/Dichiarazione%20di%20conformit&#224;%20impianto%20elettrico.pdf" TargetMode="External"/><Relationship Id="rId180" Type="http://schemas.openxmlformats.org/officeDocument/2006/relationships/hyperlink" Target="mailto:danielafitness@tiscali.it" TargetMode="External"/><Relationship Id="rId278" Type="http://schemas.openxmlformats.org/officeDocument/2006/relationships/hyperlink" Target="../../../../mditrani/AppData/Local/AppData/Local/Microsoft/Windows/INetCache/Content.Outlook/PIANTINE_IMMOBILI/Fiorini/Via%20Fiorini%20n.15/Catastali/INT_20_PIANTINA_CATASTALE.TIF" TargetMode="External"/><Relationship Id="rId401" Type="http://schemas.openxmlformats.org/officeDocument/2006/relationships/hyperlink" Target="../../../../mditrani/AppData/Local/AppData/Local/Microsoft/Windows/INetCache/Content.Outlook/INQUILINI/FIORINI_13/INT_17_PISTRUI_ECATERINA/CONTRATTO_DI_LOCAZIONE_1_GENNAIO_2016.pdf" TargetMode="External"/><Relationship Id="rId846" Type="http://schemas.openxmlformats.org/officeDocument/2006/relationships/hyperlink" Target="../../../../mditrani/AppData/Local/AppData/Local/Microsoft/Windows/INetCache/Content.Outlook/INQUILINI/FIORINI_13/INT_16_CERRETO_MARCO/DEPOSITO_CAUZIONALE.pdf" TargetMode="External"/><Relationship Id="rId1031" Type="http://schemas.openxmlformats.org/officeDocument/2006/relationships/hyperlink" Target="../../../../mditrani/AppData/Local/AppData/Local/Microsoft/Windows/INetCache/Content.Outlook/INQUILINI/NOVACELLA_25/INT_15_PACIFICO_MARIA/CONTEGGIO_CANONE_DI_LOCAZIONE.xls" TargetMode="External"/><Relationship Id="rId1129" Type="http://schemas.openxmlformats.org/officeDocument/2006/relationships/hyperlink" Target="../../../../mditrani/AppData/Local/AppData/Local/Microsoft/Windows/INetCache/Content.Outlook/INQUILINI/FIORINI_13/INT_6_TOCCACELI_VIRGILIA/CARTA_DI_IDENTITA'.pdf" TargetMode="External"/><Relationship Id="rId485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692" Type="http://schemas.openxmlformats.org/officeDocument/2006/relationships/hyperlink" Target="../../../../mditrani/AppData/Local/AppData/Local/Microsoft/Windows/INetCache/marco.fichera/AppData/Roaming/Microsoft/PIANTINE_IMMOBILI/Fiorini/Via%20Fiorini%20n.13/Catastali/INT_1.TIF" TargetMode="External"/><Relationship Id="rId706" Type="http://schemas.openxmlformats.org/officeDocument/2006/relationships/hyperlink" Target="../../../../mditrani/AppData/Local/AppData/Local/Microsoft/Windows/INetCache/marco.fichera/AppData/Roaming/Microsoft/INQUILINI/FIORINI_15/INT_10_ZARRILLI_ANGELA/CONTRATTO_LOCAZIONE/ZARRILLI%20ANGELA.pdf" TargetMode="External"/><Relationship Id="rId913" Type="http://schemas.openxmlformats.org/officeDocument/2006/relationships/hyperlink" Target="../../../../mditrani/AppData/Local/AppData/Local/Microsoft/Windows/INetCache/Content.Outlook/INQUILINI/FIORINI_13/INT_9_RAVO_LUIGIA_MARIA/CONTEGGIO_CANONE_DI_LOCAZIONE.xls" TargetMode="External"/><Relationship Id="rId42" Type="http://schemas.openxmlformats.org/officeDocument/2006/relationships/hyperlink" Target="../../../../mditrani/AppData/Local/AppData/Local/Microsoft/Windows/INetCache/marco.fichera/AppData/Roaming/Microsoft/PIANTINE_IMMOBILI/Bonifazi/Via%20Bonifazzi%2048A/Catastali/INT_7.TIF" TargetMode="External"/><Relationship Id="rId138" Type="http://schemas.openxmlformats.org/officeDocument/2006/relationships/hyperlink" Target="../../../../mditrani/AppData/Local/AppData/Local/Microsoft/Windows/INetCache/Content.Outlook/INQUILINI/FIORINI_13/INT_18_SBERNOLA_ADRIANA/CONTRATTO_DI_LOCAZIONE_1_GENNAIO_2020.pdf" TargetMode="External"/><Relationship Id="rId345" Type="http://schemas.openxmlformats.org/officeDocument/2006/relationships/hyperlink" Target="../../../../mditrani/AppData/Local/AppData/Local/Microsoft/Windows/INetCache/Content.Outlook/INQUILINI/BONIFAZI_48_A/INT_10_MARCHIONNI_LEONARDO/CONTEGGIO_CANONE_DI_LOCAZIONE.xls" TargetMode="External"/><Relationship Id="rId552" Type="http://schemas.openxmlformats.org/officeDocument/2006/relationships/hyperlink" Target="../../../../mditrani/AppData/Local/AppData/Local/Microsoft/Windows/INetCache/Content.Outlook/PIANTINE_IMMOBILI/Pastini/PDF/INT_3.pdf" TargetMode="External"/><Relationship Id="rId997" Type="http://schemas.openxmlformats.org/officeDocument/2006/relationships/hyperlink" Target="../../../../mditrani/AppData/Local/AppData/Local/Microsoft/Windows/INetCache/Content.Outlook/PIANTINE_IMMOBILI/Novacella/Civico%2025/Catastali/INT_6_PIANTINA_CATASTALE.png" TargetMode="External"/><Relationship Id="rId1182" Type="http://schemas.openxmlformats.org/officeDocument/2006/relationships/hyperlink" Target="../../../../mditrani/AppData/Local/AppData/Local/Microsoft/Windows/INetCache/marco.fichera/AppData/Roaming/Microsoft/VARIE/FIORINI_13/FOTO_IMMOBILE.jpg" TargetMode="External"/><Relationship Id="rId191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205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412" Type="http://schemas.openxmlformats.org/officeDocument/2006/relationships/hyperlink" Target="../../../../mditrani/AppData/Local/AppData/Local/Microsoft/Windows/INetCache/Content.Outlook/PIANTINE_IMMOBILI/Scala/CATASTALI/INT_2_VISURA_CATASTALE.pdf" TargetMode="External"/><Relationship Id="rId857" Type="http://schemas.openxmlformats.org/officeDocument/2006/relationships/hyperlink" Target="../../../../mditrani/AppData/Local/AppData/Local/Microsoft/Windows/INetCache/Content.Outlook/INQUILINI/FIORINI_15/INT_13_DE_NARDO_SALVATORE/CONTEGGIO_CANONE_DI_LOCAZIONE.xls" TargetMode="External"/><Relationship Id="rId1042" Type="http://schemas.openxmlformats.org/officeDocument/2006/relationships/hyperlink" Target="../../../../mditrani/AppData/Local/AppData/Local/Microsoft/Windows/INetCache/Content.Outlook/INQUILINI/FIORINI_15/INT_20_TEMPESTA_GRAZIA/INTEGRAZIONE_DEPOSITO_CAUZIONALE.pdf" TargetMode="External"/><Relationship Id="rId289" Type="http://schemas.openxmlformats.org/officeDocument/2006/relationships/hyperlink" Target="../../../../mditrani/AppData/Local/AppData/Local/Microsoft/Windows/INetCache/Content.Outlook/PIANTINE_IMMOBILI/Fiorini/Via%20Fiorini%20n.15/File%20PDF/INT_25.pdf" TargetMode="External"/><Relationship Id="rId496" Type="http://schemas.openxmlformats.org/officeDocument/2006/relationships/hyperlink" Target="../../../../mditrani/AppData/Local/AppData/Local/Microsoft/Windows/INetCache/Content.Outlook/PIANTINE_IMMOBILI/Bonifazi/Via%20Bonifazzi%2048B/Catastali/INT_5_VISURA_CATASTALE.pdf" TargetMode="External"/><Relationship Id="rId717" Type="http://schemas.openxmlformats.org/officeDocument/2006/relationships/hyperlink" Target="../../../../mditrani/AppData/Local/AppData/Local/Microsoft/Windows/INetCache/marco.fichera/AppData/Roaming/Microsoft/PIANTINE_IMMOBILI/Fiorini/Via%20Fiorini%20n.15/File%20PDF/INT_22.pdf" TargetMode="External"/><Relationship Id="rId924" Type="http://schemas.openxmlformats.org/officeDocument/2006/relationships/hyperlink" Target="mailto:daniela.livuzza@beniculturali.it" TargetMode="External"/><Relationship Id="rId53" Type="http://schemas.openxmlformats.org/officeDocument/2006/relationships/hyperlink" Target="../../../../mditrani/AppData/Local/AppData/Local/Microsoft/Windows/INetCache/marco.fichera/AppData/Roaming/Microsoft/INQUILINI/BONIFAZI_48_A/INT_2_NARDI_MARIO/CONTRATTI_DI_LOCAZIONE/CONTEGGIO_CANONE.xls" TargetMode="External"/><Relationship Id="rId149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356" Type="http://schemas.openxmlformats.org/officeDocument/2006/relationships/hyperlink" Target="../../../../mditrani/AppData/Local/AppData/Local/Microsoft/Windows/INetCache/Content.Outlook/INQUILINI/FIORINI_15/INT_17_RUCCIO_LIDIA/CODICE_FISCALE.pdf" TargetMode="External"/><Relationship Id="rId563" Type="http://schemas.openxmlformats.org/officeDocument/2006/relationships/hyperlink" Target="../../../../mditrani/AppData/Local/AppData/Local/Microsoft/Windows/INetCache/Content.Outlook/PIANTINE_IMMOBILI/Pastini/PDF/INT_5.pdf" TargetMode="External"/><Relationship Id="rId770" Type="http://schemas.openxmlformats.org/officeDocument/2006/relationships/hyperlink" Target="../../../../mditrani/AppData/Local/AppData/Local/Microsoft/Windows/INetCache/Content.Outlook/PIANTINE_IMMOBILI/Guglia-Pastini-Aquiro/CATASTALI/PASTINI_17_A_B_VISURA_CATASTALE.pdf" TargetMode="External"/><Relationship Id="rId1193" Type="http://schemas.openxmlformats.org/officeDocument/2006/relationships/hyperlink" Target="../../../../mditrani/AppData/Local/AppData/Local/Microsoft/Windows/INetCache/Content.Outlook/VARIE/BONIFAZI_48_B/FOTO_IMMOBILE.jpg" TargetMode="External"/><Relationship Id="rId216" Type="http://schemas.openxmlformats.org/officeDocument/2006/relationships/hyperlink" Target="../../../../mditrani/AppData/Local/AppData/Local/Microsoft/Windows/INetCache/Content.Outlook/INQUILINI/GUGLIA-PASTINI-AQUIRO/GUGLIA_69_LA%20MASCHERA/CONTRATTO_DI_LOCAZIONE_1_OTTOBRE_2014.pdf" TargetMode="External"/><Relationship Id="rId423" Type="http://schemas.openxmlformats.org/officeDocument/2006/relationships/hyperlink" Target="../../../../mditrani/AppData/Local/AppData/Local/Microsoft/Windows/INetCache/Content.Outlook/PIANTINE_IMMOBILI/Novacella/Civico%2019/Catastali/INT_A_VISURA_CATASTALE.pdf" TargetMode="External"/><Relationship Id="rId868" Type="http://schemas.openxmlformats.org/officeDocument/2006/relationships/hyperlink" Target="../../../../mditrani/AppData/Local/AppData/Local/Microsoft/Windows/INetCache/Content.Outlook/PIANTINE_IMMOBILI/Navona/PDF/INT_2.pdf" TargetMode="External"/><Relationship Id="rId1053" Type="http://schemas.openxmlformats.org/officeDocument/2006/relationships/hyperlink" Target="../../../../mditrani/AppData/Local/AppData/Local/Microsoft/Windows/INetCache/Content.Outlook/PIANTINE_IMMOBILI/Fiorini/Via%20Fiorini%20n.13/Catastali/INT_24_PIANTINA_CATASTALE.TIF" TargetMode="External"/><Relationship Id="rId630" Type="http://schemas.openxmlformats.org/officeDocument/2006/relationships/hyperlink" Target="../../../../mditrani/AppData/Local/AppData/Local/Microsoft/Windows/INetCache/Content.Outlook/PIANTINE_IMMOBILI/Novacella/Civico%2019/File%20PDF/INT_9.pdf" TargetMode="External"/><Relationship Id="rId728" Type="http://schemas.openxmlformats.org/officeDocument/2006/relationships/hyperlink" Target="../../../../mditrani/AppData/Local/AppData/Local/Microsoft/Windows/INetCache/Content.Outlook/PIANTINE_IMMOBILI/Fiorini/Via%20Fiorini%20n.15/File%20PDF/INT_26.pdf" TargetMode="External"/><Relationship Id="rId935" Type="http://schemas.openxmlformats.org/officeDocument/2006/relationships/hyperlink" Target="../../../../mditrani/AppData/Local/AppData/Local/Microsoft/Windows/INetCache/Content.Outlook/PIANTINE_IMMOBILI/Navona/PDF/INT_3.pdf" TargetMode="External"/><Relationship Id="rId64" Type="http://schemas.openxmlformats.org/officeDocument/2006/relationships/hyperlink" Target="../../../../mditrani/AppData/Local/AppData/Local/Microsoft/Windows/INetCache/Content.Outlook/INQUILINI/BABUINO/INT_4_ARISTOCRATICA/CONTRATTI_DI_LOCAZIONE/CONTRATTO_DI_LOCAZIONE_1_GENNAIO_2009.pdf" TargetMode="External"/><Relationship Id="rId367" Type="http://schemas.openxmlformats.org/officeDocument/2006/relationships/hyperlink" Target="../../../../mditrani/AppData/Local/AppData/Local/Microsoft/Windows/INetCache/Content.Outlook/PIANTINE_IMMOBILI/Novacella/Civico%2019/File%20PDF/INT_12.pdf" TargetMode="External"/><Relationship Id="rId574" Type="http://schemas.openxmlformats.org/officeDocument/2006/relationships/hyperlink" Target="../../../../mditrani/AppData/Local/AppData/Local/Microsoft/Windows/INetCache/Content.Outlook/PIANTINE_IMMOBILI/Navona/PDF/NAVONA_44.pdf" TargetMode="External"/><Relationship Id="rId1120" Type="http://schemas.openxmlformats.org/officeDocument/2006/relationships/hyperlink" Target="..\..\..\..\mditrani\AppData\Local\AppData\Local\Microsoft\Windows\INetCache\Content.Outlook\INQUILINI\BONIFAZI_48_A\INT_8_ORLANDUCCI_ENZO\PATENTE.pdf" TargetMode="External"/><Relationship Id="rId227" Type="http://schemas.openxmlformats.org/officeDocument/2006/relationships/hyperlink" Target="../../../../mditrani/AppData/Local/AppData/Local/Microsoft/Windows/INetCache/marco.fichera/AppData/Roaming/Microsoft/INQUILINI/FIORINI_15/INT_1_A19_ROSSI_LILIANA/CONTRATTO_LOCAZIONE/N_169_DEL_14_11_2011_RINNOVO_LOCAZIONI_VIA_FIORINI_15_INT_1_E_POSTO_AUTO_A__ROSSI_LILIANA.doc" TargetMode="External"/><Relationship Id="rId781" Type="http://schemas.openxmlformats.org/officeDocument/2006/relationships/hyperlink" Target="../../../../mditrani/AppData/Local/AppData/Local/Microsoft/Windows/INetCache/Content.Outlook/PIANTINE_IMMOBILI/Guglia-Pastini-Aquiro/CATASTALI/PASTINI_19_VISURA_CATASTALE.pdf" TargetMode="External"/><Relationship Id="rId879" Type="http://schemas.openxmlformats.org/officeDocument/2006/relationships/hyperlink" Target="../../../../mditrani/AppData/Local/AppData/Local/Microsoft/Windows/INetCache/Content.Outlook/PIANTINE_IMMOBILI/Bonifazi/Via%20Bonifazzi%2048A/Catastali/INT_8_VISURA_CATASTALE.pdf" TargetMode="External"/><Relationship Id="rId434" Type="http://schemas.openxmlformats.org/officeDocument/2006/relationships/hyperlink" Target="../../../../mditrani/AppData/Local/AppData/Local/Microsoft/Windows/INetCache/Content.Outlook/PIANTINE_IMMOBILI/Vittorio/VISURA_CATASTALE.pdf" TargetMode="External"/><Relationship Id="rId641" Type="http://schemas.openxmlformats.org/officeDocument/2006/relationships/hyperlink" Target="../../../../mditrani/AppData/Local/AppData/Local/Microsoft/Windows/INetCache/Content.Outlook/PIANTINE_IMMOBILI/Fiorini/Via%20Fiorini%20n.13/File%20PDF/INT_7.pdf" TargetMode="External"/><Relationship Id="rId739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1064" Type="http://schemas.openxmlformats.org/officeDocument/2006/relationships/hyperlink" Target="mailto:parsik@yahoo.com" TargetMode="External"/><Relationship Id="rId280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501" Type="http://schemas.openxmlformats.org/officeDocument/2006/relationships/hyperlink" Target="../../../../mditrani/AppData/Local/AppData/Local/Microsoft/Windows/INetCache/Content.Outlook/PIANTINE_IMMOBILI/Bonifazi/Via%20Bonifazzi%2048B/Catastali/INT_11_VISURA_CATASTALE.pdf" TargetMode="External"/><Relationship Id="rId946" Type="http://schemas.openxmlformats.org/officeDocument/2006/relationships/hyperlink" Target="../../../../mditrani/AppData/Local/AppData/Local/Microsoft/Windows/INetCache/Content.Outlook/INQUILINI/FIORINI_13/INT_2_COCCIA_STEFANIA/INTEGRAZIONE_DEPOSITO_CAUZIONALE.pdf" TargetMode="External"/><Relationship Id="rId1131" Type="http://schemas.openxmlformats.org/officeDocument/2006/relationships/hyperlink" Target="mailto:daniele.mieli@gmail.com" TargetMode="External"/><Relationship Id="rId75" Type="http://schemas.openxmlformats.org/officeDocument/2006/relationships/hyperlink" Target="../../../../mditrani/AppData/Local/AppData/Local/Microsoft/Windows/INetCache/Content.Outlook/INQUILINI/NOVACELLA_19/INT_7_VITTORINO_VINCENZO/CONTRATTO_DI_LOCAZIONE_1_MARZO_2018.pdf" TargetMode="External"/><Relationship Id="rId140" Type="http://schemas.openxmlformats.org/officeDocument/2006/relationships/hyperlink" Target="../../../../mditrani/AppData/Local/AppData/Local/Microsoft/Windows/INetCache/Content.Outlook/INQUILINI/FIORINI_13/INT_14_BASSOLINO_GIUSEPPE/CONTRATTO_DI_LOCAZIONE_1_OTTOBRE_2018.pdf" TargetMode="External"/><Relationship Id="rId378" Type="http://schemas.openxmlformats.org/officeDocument/2006/relationships/hyperlink" Target="../../../../mditrani/AppData/Local/AppData/Local/Microsoft/Windows/INetCache/Content.Outlook/PIANTINE_IMMOBILI/Novacella/Civico%2019/Catastali/INT_8_PIANTINA_CATASTALE.png" TargetMode="External"/><Relationship Id="rId585" Type="http://schemas.openxmlformats.org/officeDocument/2006/relationships/hyperlink" Target="../../../../mditrani/AppData/Local/AppData/Local/Microsoft/Windows/INetCache/Content.Outlook/INQUILINI/NOVACELLA_23/INT_2_SANTINI_ERCOLE/CONTRATTO_DI_LOCAZIONE_1_SETTEMBRE_2018.pdf" TargetMode="External"/><Relationship Id="rId792" Type="http://schemas.openxmlformats.org/officeDocument/2006/relationships/hyperlink" Target="mailto:marino1608@gmail.com" TargetMode="External"/><Relationship Id="rId806" Type="http://schemas.openxmlformats.org/officeDocument/2006/relationships/hyperlink" Target="../../../../mditrani/AppData/Local/AppData/Local/Microsoft/Windows/INetCache/Content.Outlook/PIANTINE_IMMOBILI/Novacella/Civico%2023/Catastali/INT_6_VISURA_CATASTALE.pdf" TargetMode="External"/><Relationship Id="rId6" Type="http://schemas.openxmlformats.org/officeDocument/2006/relationships/hyperlink" Target="../../../../mditrani/AppData/Local/AppData/Local/Microsoft/Windows/INetCache/Content.Outlook/PIANTINE_IMMOBILI/Pastini/CATASTALI/INT_6_PIANTINA_CATASTALE.pdf" TargetMode="External"/><Relationship Id="rId238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445" Type="http://schemas.openxmlformats.org/officeDocument/2006/relationships/hyperlink" Target="../../../../mditrani/AppData/Local/AppData/Local/Microsoft/Windows/INetCache/Content.Outlook/PIANTINE_IMMOBILI/Fiorini/Via%20Fiorini%20n.15/Catastali/INT_20_VISURA_CATASTALE.pdf" TargetMode="External"/><Relationship Id="rId652" Type="http://schemas.openxmlformats.org/officeDocument/2006/relationships/hyperlink" Target="../../../../mditrani/AppData/Local/AppData/Local/Microsoft/Windows/INetCache/Content.Outlook/PIANTINE_IMMOBILI/Fiorini/Via%20Fiorini%20n.13/Catastali/INT_19_VISURA_CATASTALE.pdf" TargetMode="External"/><Relationship Id="rId1075" Type="http://schemas.openxmlformats.org/officeDocument/2006/relationships/hyperlink" Target="mailto:daniroma81@hotmail.com" TargetMode="External"/><Relationship Id="rId291" Type="http://schemas.openxmlformats.org/officeDocument/2006/relationships/hyperlink" Target="../../../../mditrani/AppData/Local/AppData/Local/Microsoft/Windows/INetCache/Content.Outlook/PIANTINE_IMMOBILI/Fiorini/Via%20Fiorini%20n.15/File%20PDF/INT_27.pdf" TargetMode="External"/><Relationship Id="rId305" Type="http://schemas.openxmlformats.org/officeDocument/2006/relationships/hyperlink" Target="../../../../mditrani/AppData/Local/AppData/Local/Microsoft/Windows/INetCache/Content.Outlook/INQUILINI/URBANA_3_4_5/GT_BETA/CONTRATTO_DI_LOCAZIONE_1_GENNAIO_2016.pdf" TargetMode="External"/><Relationship Id="rId512" Type="http://schemas.openxmlformats.org/officeDocument/2006/relationships/hyperlink" Target="../../../../mditrani/AppData/Local/AppData/Local/Microsoft/Windows/INetCache/Content.Outlook/PIANTINE_IMMOBILI/Navona/CATASTALI/INT_3_VISURA_CATASTALE.pdf" TargetMode="External"/><Relationship Id="rId957" Type="http://schemas.openxmlformats.org/officeDocument/2006/relationships/hyperlink" Target="../../../../mditrani/AppData/Local/AppData/Local/Microsoft/Windows/INetCache/Content.Outlook/INQUILINI/NOVACELLA_25/INT_8_TOTARO_GIANMARCO/CONTEGGIO_CANONE_DI_LOCAZIONE.xls" TargetMode="External"/><Relationship Id="rId1142" Type="http://schemas.openxmlformats.org/officeDocument/2006/relationships/hyperlink" Target="mailto:svilupposrl2017@legalmail.it" TargetMode="External"/><Relationship Id="rId86" Type="http://schemas.openxmlformats.org/officeDocument/2006/relationships/hyperlink" Target="../../../../mditrani/AppData/Local/AppData/Local/Microsoft/Windows/INetCache/Content.Outlook/PIANTINE_IMMOBILI/Novacella/Civico%2023/File%20PDF/INT_7.pdf" TargetMode="External"/><Relationship Id="rId151" Type="http://schemas.openxmlformats.org/officeDocument/2006/relationships/hyperlink" Target="../../../../mditrani/AppData/Local/AppData/Local/Microsoft/Windows/INetCache/Content.Outlook/PIANTINE_IMMOBILI/Fiorini/Via%20Fiorini%20n.13/File%20PDF/INT_4.pdf" TargetMode="External"/><Relationship Id="rId389" Type="http://schemas.openxmlformats.org/officeDocument/2006/relationships/hyperlink" Target="../../../../mditrani/AppData/Local/AppData/Local/Microsoft/Windows/INetCache/Content.Outlook/INQUILINI/FIORINI_15/INT_14_TERMINIELLO_GIUSEPPE/TESSERA_SANITARIA.pdf" TargetMode="External"/><Relationship Id="rId596" Type="http://schemas.openxmlformats.org/officeDocument/2006/relationships/hyperlink" Target="../../../../mditrani/AppData/Local/AppData/Local/Microsoft/Windows/INetCache/Content.Outlook/PIANTINE_IMMOBILI/Novacella/Civico%2023/Catastali/INT_4_VISURA_CATASTALE.pdf" TargetMode="External"/><Relationship Id="rId817" Type="http://schemas.openxmlformats.org/officeDocument/2006/relationships/hyperlink" Target="../../../../mditrani/AppData/Local/AppData/Local/Microsoft/Windows/INetCache/Content.Outlook/INQUILINI/PASTINI_15/INT_8_DE_VELLIS_GIORGIA/VERBALE_DI_ASSEGNAZIONE.pdf" TargetMode="External"/><Relationship Id="rId1002" Type="http://schemas.openxmlformats.org/officeDocument/2006/relationships/hyperlink" Target="mailto:lemarchi@fastwebnet.it" TargetMode="External"/><Relationship Id="rId249" Type="http://schemas.openxmlformats.org/officeDocument/2006/relationships/hyperlink" Target="../../../../mditrani/AppData/Local/AppData/Local/Microsoft/Windows/INetCache/Content.Outlook/PIANTINE_IMMOBILI/Fiorini/Via%20Fiorini%20n.15/File%20PDF/INT_7.pdf" TargetMode="External"/><Relationship Id="rId456" Type="http://schemas.openxmlformats.org/officeDocument/2006/relationships/hyperlink" Target="../../../../mditrani/AppData/Local/AppData/Local/Microsoft/Windows/INetCache/Content.Outlook/PIANTINE_IMMOBILI/Fiorini/Via%20Fiorini%20n.15/Catastali/INT_5_VISURA_CATASTALE.pdf" TargetMode="External"/><Relationship Id="rId663" Type="http://schemas.openxmlformats.org/officeDocument/2006/relationships/hyperlink" Target="../../../../mditrani/AppData/Local/AppData/Local/Microsoft/Windows/INetCache/Content.Outlook/INQUILINI/FIORINI_13/INT_22_DE_RUBEIS_IVANA/DEPOSITO_CAUZIONALE.pdf" TargetMode="External"/><Relationship Id="rId870" Type="http://schemas.openxmlformats.org/officeDocument/2006/relationships/hyperlink" Target="../../../../mditrani/AppData/Local/AppData/Local/Microsoft/Windows/INetCache/Content.Outlook/PIANTINE_IMMOBILI/Guglia-Pastini-Aquiro/CATASTALI/PASTINI_20_VISURA_CATASTALE.pdf" TargetMode="External"/><Relationship Id="rId1086" Type="http://schemas.openxmlformats.org/officeDocument/2006/relationships/hyperlink" Target="../../../../mditrani/AppData/Local/AppData/Local/Microsoft/Windows/INetCache/Content.Outlook/INQUILINI/FIORINI_15/INT_21_A10_LORENZETTI_ALFREDO/INTEGRAZIONE_DEPOSITO_CAUZIONALE.pdf" TargetMode="External"/><Relationship Id="rId13" Type="http://schemas.openxmlformats.org/officeDocument/2006/relationships/hyperlink" Target="../../../../mditrani/AppData/Local/AppData/Local/Microsoft/Windows/INetCache/marco.fichera/AppData/Roaming/Microsoft/PIANTINE_IMMOBILI/Babuino/PIANTINE_CATASTALI/INT_4.pdf" TargetMode="External"/><Relationship Id="rId109" Type="http://schemas.openxmlformats.org/officeDocument/2006/relationships/hyperlink" Target="../../../../mditrani/AppData/Local/AppData/Local/Microsoft/Windows/INetCache/Content.Outlook/PIANTINE_IMMOBILI/Bonifazi/Via%20Bonifazzi%2048B/File%20PDF/INT_7.pdf" TargetMode="External"/><Relationship Id="rId316" Type="http://schemas.openxmlformats.org/officeDocument/2006/relationships/hyperlink" Target="../../../../mditrani/AppData/Local/AppData/Local/Microsoft/Windows/INetCache/marco.fichera/AppData/Roaming/Microsoft/INQUILINI/NOVACELLA_23/INT_11_SCUDERO_MARGHERITA/CONTRATTO_LOCAZIONE/CONTRATTO_DI_LOCAZIONE_1_GENNAIO_2014.pdf" TargetMode="External"/><Relationship Id="rId523" Type="http://schemas.openxmlformats.org/officeDocument/2006/relationships/hyperlink" Target="../../../../mditrani/AppData/Local/AppData/Local/Microsoft/Windows/INetCache/Content.Outlook/PIANTINE_IMMOBILI/Babuino/CATASTALI/INT_1_2.pdf" TargetMode="External"/><Relationship Id="rId968" Type="http://schemas.openxmlformats.org/officeDocument/2006/relationships/hyperlink" Target="../../../../mditrani/AppData/Local/AppData/Local/Microsoft/Windows/INetCache/Content.Outlook/INQUILINI/FIORINI_13/INT_5_TOCCACELI_LETIZIA/DEPOSITO_CAUZIONALE.pdf" TargetMode="External"/><Relationship Id="rId1153" Type="http://schemas.openxmlformats.org/officeDocument/2006/relationships/hyperlink" Target="../../../../mditrani/AppData/Local/AppData/Local/Microsoft/Windows/INetCache/Content.Outlook/VARIE/PASTINI_15/STATO_ATTUALE.pdf" TargetMode="External"/><Relationship Id="rId97" Type="http://schemas.openxmlformats.org/officeDocument/2006/relationships/hyperlink" Target="../../../../mditrani/AppData/Local/AppData/Local/Microsoft/Windows/INetCache/Content.Outlook/PIANTINE_IMMOBILI/Bonifazi/Via%20Bonifazzi%2048B/Catastali/INT_6_PIANTINA_CATASTALE.TIF" TargetMode="External"/><Relationship Id="rId730" Type="http://schemas.openxmlformats.org/officeDocument/2006/relationships/hyperlink" Target="../../../../mditrani/AppData/Local/AppData/Local/Microsoft/Windows/INetCache/marco.fichera/AppData/Roaming/Microsoft/INQUILINI/FIORINI_15/INT_28_FUSARO_RICCARDA/CONTRATTO_LOCAZIONE/FUSARO%20RICCARDA.pdf" TargetMode="External"/><Relationship Id="rId828" Type="http://schemas.openxmlformats.org/officeDocument/2006/relationships/hyperlink" Target="../../../../mditrani/AppData/Local/AppData/Local/Microsoft/Windows/INetCache/Content.Outlook/INQUILINI/NOVACELLA_19/INT_8_GALMAZZI_GIAMPIERO/DEPOSITO_CAUZIONALE.pdf" TargetMode="External"/><Relationship Id="rId1013" Type="http://schemas.openxmlformats.org/officeDocument/2006/relationships/hyperlink" Target="../../../../mditrani/AppData/Local/AppData/Local/Microsoft/Windows/INetCache/Content.Outlook/PIANTINE_IMMOBILI/Bonifazi/Via%20Bonifazzi%2048A/Catastali/INT_12_VISURA_CATASTALE.pdf" TargetMode="External"/><Relationship Id="rId162" Type="http://schemas.openxmlformats.org/officeDocument/2006/relationships/hyperlink" Target="../../../../mditrani/AppData/Local/AppData/Local/Microsoft/Windows/INetCache/marco.fichera/AppData/Roaming/Microsoft/PIANTINE_IMMOBILI/Fiorini/Via%20Fiorini%20n.13/File%20PDF/INT_13.pdf" TargetMode="External"/><Relationship Id="rId467" Type="http://schemas.openxmlformats.org/officeDocument/2006/relationships/hyperlink" Target="../../../../mditrani/AppData/Local/AppData/Local/Microsoft/Windows/INetCache/marco.fichera/AppData/Roaming/Microsoft/PIANTINE_IMMOBILI/Fiorini/Via%20Fiorini%20n.13/Catastali/INT_28.pdf" TargetMode="External"/><Relationship Id="rId1097" Type="http://schemas.openxmlformats.org/officeDocument/2006/relationships/hyperlink" Target="../../../../mditrani/AppData/Local/AppData/Local/Microsoft/Windows/INetCache/Content.Outlook/PIANTINE_IMMOBILI/Novacella/Civico%2023/Catastali/INT_9_PIANTINA_CATASTALE.png" TargetMode="External"/><Relationship Id="rId674" Type="http://schemas.openxmlformats.org/officeDocument/2006/relationships/hyperlink" Target="../../../../mditrani/AppData/Local/AppData/Local/Microsoft/Windows/INetCache/Content.Outlook/PIANTINE_IMMOBILI/Fiorini/Via%20Fiorini%20n.13/File%20PDF/INT_27.pdf" TargetMode="External"/><Relationship Id="rId881" Type="http://schemas.openxmlformats.org/officeDocument/2006/relationships/hyperlink" Target="mailto:menichini1865@legalmail.it" TargetMode="External"/><Relationship Id="rId979" Type="http://schemas.openxmlformats.org/officeDocument/2006/relationships/hyperlink" Target="../../../../mditrani/AppData/Local/AppData/Local/Microsoft/Windows/INetCache/Content.Outlook/INQUILINI/NOVACELLA_23/INT_15_A11_LUCARINI_LIVIO/INTEGRAZIONE_DEPOSITO.pdf" TargetMode="External"/><Relationship Id="rId24" Type="http://schemas.openxmlformats.org/officeDocument/2006/relationships/hyperlink" Target="../../../../mditrani/AppData/Local/AppData/Local/Microsoft/Windows/INetCache/Content.Outlook/INQUILINI/BABUINO/INT_4_ARISTOCRATICA/CONTRATTI_DI_LOCAZIONE/N.%20293%20LOCAZIONE%20VIA%20DEL%20BABUINO%20107%20INT%204%20ALLA%20SRL%20ARISTOCRATICA.doc" TargetMode="External"/><Relationship Id="rId327" Type="http://schemas.openxmlformats.org/officeDocument/2006/relationships/hyperlink" Target="../../../../mditrani/AppData/Local/AppData/Local/Microsoft/Windows/INetCache/Content.Outlook/PIANTINE_IMMOBILI/Navona/CATASTALI/NAVONA_41_PIANTINA_CATASTALE.pdf" TargetMode="External"/><Relationship Id="rId534" Type="http://schemas.openxmlformats.org/officeDocument/2006/relationships/hyperlink" Target="../../../../mditrani/AppData/Local/AppData/Local/Microsoft/Windows/INetCache/Content.Outlook/INQUILINI/BABUINO/INT_11_KLINGNER_BIRGID/CONTRATTO_DI_LOCAZIONE_1_MAGGIO_2013.pdf" TargetMode="External"/><Relationship Id="rId741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839" Type="http://schemas.openxmlformats.org/officeDocument/2006/relationships/hyperlink" Target="../../../../mditrani/AppData/Local/AppData/Local/Microsoft/Windows/INetCache/Content.Outlook/PIANTINE_IMMOBILI/Guglia-Pastini-Aquiro/CATASTALI/PASTINI_18_A_PIANTINA_CATASTALE.pdf" TargetMode="External"/><Relationship Id="rId1164" Type="http://schemas.openxmlformats.org/officeDocument/2006/relationships/hyperlink" Target="../../../../mditrani/AppData/Local/AppData/Local/Microsoft/Windows/INetCache/Content.Outlook/VARIE/NAVONA/FOTO_IMMOBILE.JPG" TargetMode="External"/><Relationship Id="rId173" Type="http://schemas.openxmlformats.org/officeDocument/2006/relationships/hyperlink" Target="../../../../mditrani/AppData/Local/AppData/Local/Microsoft/Windows/INetCache/marco.fichera/AppData/Roaming/Microsoft/INQUILINI/FIORINI_13/INT_18_A14_FELICI_CLAUDIO/CONTRATTO_LOCAZIONE/CONTEGGIO_CANONE_DI_LOCAZIONE.xls" TargetMode="External"/><Relationship Id="rId380" Type="http://schemas.openxmlformats.org/officeDocument/2006/relationships/hyperlink" Target="../../../../mditrani/AppData/Local/AppData/Local/Microsoft/Windows/INetCache/Content.Outlook/PIANTINE_IMMOBILI/Novacella/Civico%2019/Catastali/INT_B_PIANTINA_CATASTALE.png" TargetMode="External"/><Relationship Id="rId601" Type="http://schemas.openxmlformats.org/officeDocument/2006/relationships/hyperlink" Target="../../../../mditrani/AppData/Local/AppData/Local/Microsoft/Windows/INetCache/Content.Outlook/INQUILINI/NOVACELLA_23/INT_5_MARCONE_STEFANIA/CONTRATTO_DI_LOCAZIONE_1_AGOSTO_2014.pdf" TargetMode="External"/><Relationship Id="rId1024" Type="http://schemas.openxmlformats.org/officeDocument/2006/relationships/hyperlink" Target="../../../../mditrani/AppData/Local/AppData/Local/Microsoft/Windows/INetCache/Content.Outlook/PIANTINE_IMMOBILI/Novacella/Civico%2019/File%20PDF/INT_15.pdf" TargetMode="External"/><Relationship Id="rId240" Type="http://schemas.openxmlformats.org/officeDocument/2006/relationships/hyperlink" Target="../../../../mditrani/AppData/Local/AppData/Local/Microsoft/Windows/INetCache/Content.Outlook/PIANTINE_IMMOBILI/Fiorini/Via%20Fiorini%20n.15/File%20PDF/INT_4.pdf" TargetMode="External"/><Relationship Id="rId478" Type="http://schemas.openxmlformats.org/officeDocument/2006/relationships/hyperlink" Target="../../../../mditrani/AppData/Local/AppData/Local/Microsoft/Windows/INetCache/Content.Outlook/PIANTINE_IMMOBILI/Fiorini/Via%20Fiorini%20n.13/Catastali/INT_9_VISURA_CATASTALE.pdf" TargetMode="External"/><Relationship Id="rId685" Type="http://schemas.openxmlformats.org/officeDocument/2006/relationships/hyperlink" Target="../../../../mditrani/AppData/Local/AppData/Local/Microsoft/Windows/INetCache/marco.fichera/AppData/Roaming/Microsoft/INQUILINI/FIORINI_13/INT_35_NARDONI_CESARE/CONTRATTI_DI_LOCAZIONE/NARDONI%20CESARE.pdf" TargetMode="External"/><Relationship Id="rId892" Type="http://schemas.openxmlformats.org/officeDocument/2006/relationships/hyperlink" Target="../../../../mditrani/AppData/Local/AppData/Local/Microsoft/Windows/INetCache/Content.Outlook/PIANTINE_IMMOBILI/Fiorini/Via%20Fiorini%20n.13/Catastali/INT_3_PIANTINA_CATASTALE.TIF" TargetMode="External"/><Relationship Id="rId906" Type="http://schemas.openxmlformats.org/officeDocument/2006/relationships/hyperlink" Target="../../../../mditrani/AppData/Local/AppData/Local/Microsoft/Windows/INetCache/Content.Outlook/INQUILINI/NOVACELLA_25/INT_10_CATESE_CLAUDIA/DEPOSITO_CAUZIONALE.pdf" TargetMode="External"/><Relationship Id="rId35" Type="http://schemas.openxmlformats.org/officeDocument/2006/relationships/hyperlink" Target="../../../../mditrani/AppData/Local/AppData/Local/Microsoft/Windows/INetCache/Content.Outlook/PIANTINE_IMMOBILI/Bonifazi/Via%20Bonifazzi%2048A/File%20PDF/INT_3.pdf" TargetMode="External"/><Relationship Id="rId100" Type="http://schemas.openxmlformats.org/officeDocument/2006/relationships/hyperlink" Target="../../../../mditrani/AppData/Local/AppData/Local/Microsoft/Windows/INetCache/Content.Outlook/PIANTINE_IMMOBILI/Bonifazi/Via%20Bonifazzi%2048B/File%20PDF/INT_1.pdf" TargetMode="External"/><Relationship Id="rId338" Type="http://schemas.openxmlformats.org/officeDocument/2006/relationships/hyperlink" Target="../../../../mditrani/AppData/Local/AppData/Local/Microsoft/Windows/INetCache/Content.Outlook/INQUILINI/BABUINO/SPAGNA_1_MENICHINI_MARIO_E_RENATO/N.129%20RINNOVO%20CONTRATTO%20LOCAZIONE%20MENICHINI%20POAZZA%20DI%20SPAGNA%201.pdf" TargetMode="External"/><Relationship Id="rId545" Type="http://schemas.openxmlformats.org/officeDocument/2006/relationships/hyperlink" Target="../../../../mditrani/AppData/Local/AppData/Local/Microsoft/Windows/INetCache/Content.Outlook/PIANTINE_IMMOBILI/Babuino/PIANTINE_CATASTALI/BABUINO_106.pdf" TargetMode="External"/><Relationship Id="rId752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1175" Type="http://schemas.openxmlformats.org/officeDocument/2006/relationships/hyperlink" Target="../../../../mditrani/AppData/Local/AppData/Local/Microsoft/Windows/INetCache/Content.Outlook/VARIE/PASTINI_15/DICHIARAZIONE_DI_CONFORMITA'_IMPIANTO_ELETTRICO.pdf" TargetMode="External"/><Relationship Id="rId184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391" Type="http://schemas.openxmlformats.org/officeDocument/2006/relationships/hyperlink" Target="../../../../mditrani/AppData/Local/AppData/Local/Microsoft/Windows/INetCache/Content.Outlook/INQUILINI/FIORINI_15/INT_14_TERMINIELLO_GIUSEPPE/CONTRATTO_DI_LOCAZIONE_1_OTTOBRE_2015.pdf" TargetMode="External"/><Relationship Id="rId405" Type="http://schemas.openxmlformats.org/officeDocument/2006/relationships/hyperlink" Target="../../../../mditrani/AppData/Local/AppData/Local/Microsoft/Windows/INetCache/Content.Outlook/INQUILINI/FIORINI_15/INT_11_ANGOTTI%20ROBERTO/DOMANDA_DI_ASSEGNAZIONE.pdf" TargetMode="External"/><Relationship Id="rId612" Type="http://schemas.openxmlformats.org/officeDocument/2006/relationships/hyperlink" Target="../../../../mditrani/AppData/Local/AppData/Local/Microsoft/Windows/INetCache/Content.Outlook/PIANTINE_IMMOBILI/Novacella/Civico%2025/File%20PDF/INT_2.pdf" TargetMode="External"/><Relationship Id="rId1035" Type="http://schemas.openxmlformats.org/officeDocument/2006/relationships/hyperlink" Target="../../../../mditrani/AppData/Local/AppData/Local/Microsoft/Windows/INetCache/Content.Outlook/PIANTINE_IMMOBILI/Fiorini/Via%20Fiorini%20n.13/Catastali/INT_32_PIANTINA_CATASTALE.TIF" TargetMode="External"/><Relationship Id="rId251" Type="http://schemas.openxmlformats.org/officeDocument/2006/relationships/hyperlink" Target="../../../../mditrani/AppData/Local/AppData/Local/Microsoft/Windows/INetCache/Content.Outlook/PIANTINE_IMMOBILI/Fiorini/Via%20Fiorini%20n.15/Catastali/INT_8_PIANTINA_CATASTALE.pdf" TargetMode="External"/><Relationship Id="rId489" Type="http://schemas.openxmlformats.org/officeDocument/2006/relationships/hyperlink" Target="../../../../mditrani/AppData/Local/AppData/Local/Microsoft/Windows/INetCache/Content.Outlook/PIANTINE_IMMOBILI/Bonifazi/Via%20Bonifazzi%2048B/Catastali/INT_2_VISURA_CATASTALE.pdf" TargetMode="External"/><Relationship Id="rId696" Type="http://schemas.openxmlformats.org/officeDocument/2006/relationships/hyperlink" Target="../../../../mditrani/AppData/Local/AppData/Local/Microsoft/Windows/INetCache/Content.Outlook/INQUILINI/FIORINI_15/INT_2_A5_MOGLIONI_LILIA/CONTRATTO_DI_LOCAZIONE_1_GIUGNO_2013.pdf" TargetMode="External"/><Relationship Id="rId917" Type="http://schemas.openxmlformats.org/officeDocument/2006/relationships/hyperlink" Target="mailto:ginaravo@gmail.com" TargetMode="External"/><Relationship Id="rId1102" Type="http://schemas.openxmlformats.org/officeDocument/2006/relationships/hyperlink" Target="../../../../mditrani/AppData/Local/AppData/Local/Microsoft/Windows/INetCache/Content.Outlook/PIANTINE_IMMOBILI/Novacella/Civico%2023/File%20PDF/INT_13.pdf" TargetMode="External"/><Relationship Id="rId46" Type="http://schemas.openxmlformats.org/officeDocument/2006/relationships/hyperlink" Target="../../../../mditrani/AppData/Local/AppData/Local/Microsoft/Windows/INetCache/marco.fichera/AppData/Roaming/Microsoft/INQUILINI/BONIFAZI_48_A/INT_9_RUSSO_SALVATORE/CONTRATTI_DI_LOCAZIONE/N_142_DEL_12_10_2011_RINNOVO_RUSSO_SALVATORE.doc" TargetMode="External"/><Relationship Id="rId349" Type="http://schemas.openxmlformats.org/officeDocument/2006/relationships/hyperlink" Target="../../../../mditrani/AppData/Local/AppData/Local/Microsoft/Windows/INetCache/Content.Outlook/INQUILINI/NAMAZIANO/INT_7_SAMPIERI_SERENA/CONTRATTO_DI_LOCAZIONE_1_MAGGIO_2015.pdf" TargetMode="External"/><Relationship Id="rId556" Type="http://schemas.openxmlformats.org/officeDocument/2006/relationships/hyperlink" Target="../../../../mditrani/AppData/Local/AppData/Local/Microsoft/Windows/INetCache/Content.Outlook/INQUILINI/PASTINI_15/INT_3_PAOLETTI_CLAUDIA/CONTEGGIO_ARRETRATI.xls" TargetMode="External"/><Relationship Id="rId763" Type="http://schemas.openxmlformats.org/officeDocument/2006/relationships/hyperlink" Target="../../../../mditrani/AppData/Local/AppData/Local/Microsoft/Windows/INetCache/Content.Outlook/PIANTINE_IMMOBILI/Guglia-Pastini-Aquiro/CATASTALI/PASTINI_16_A_VISURA_CATASTALE.pdf" TargetMode="External"/><Relationship Id="rId1186" Type="http://schemas.openxmlformats.org/officeDocument/2006/relationships/hyperlink" Target="../../../../mditrani/AppData/Local/AppData/Local/Microsoft/Windows/INetCache/marco.fichera/AppData/Roaming/Microsoft/PIANTINE_IMMOBILI/Colosseo/VIA%20COLOSSEO%2059%20P2.pdf" TargetMode="External"/><Relationship Id="rId111" Type="http://schemas.openxmlformats.org/officeDocument/2006/relationships/hyperlink" Target="../../../../mditrani/AppData/Local/AppData/Local/Microsoft/Windows/INetCache/Content.Outlook/INQUILINI/BONIFAZI_48_B/INT_10_RIGHI_ELISABETTA/CONTEGGIO_CANONE_DI_LOCAZIONE.xls" TargetMode="External"/><Relationship Id="rId195" Type="http://schemas.openxmlformats.org/officeDocument/2006/relationships/hyperlink" Target="../../../../mditrani/AppData/Local/AppData/Local/Microsoft/Windows/INetCache/Content.Outlook/PIANTINE_IMMOBILI/Fiorini/Via%20Fiorini%20n.13/File%20PDF/INT_36.pdf" TargetMode="External"/><Relationship Id="rId209" Type="http://schemas.openxmlformats.org/officeDocument/2006/relationships/hyperlink" Target="../../../../mditrani/AppData/Local/AppData/Local/Microsoft/Windows/INetCache/marco.fichera/AppData/Roaming/Microsoft/PIANTINE_IMMOBILI/Fiorini/Via%20Fiorini%20n.13/File%20PDF/INT_41.pdf" TargetMode="External"/><Relationship Id="rId416" Type="http://schemas.openxmlformats.org/officeDocument/2006/relationships/hyperlink" Target="../../../../mditrani/AppData/Local/AppData/Local/Microsoft/Windows/INetCache/Content.Outlook/PIANTINE_IMMOBILI/Porta%20Settimiana/CATASTALI/INT_2_VISURA_CATASTALE.pdf" TargetMode="External"/><Relationship Id="rId970" Type="http://schemas.openxmlformats.org/officeDocument/2006/relationships/hyperlink" Target="../../../../mditrani/AppData/Local/AppData/Local/Microsoft/Windows/INetCache/Content.Outlook/PIANTINE_IMMOBILI/Novacella/Civico%2023/Catastali/INT_8_VISURA_CATASTALE.pdf" TargetMode="External"/><Relationship Id="rId1046" Type="http://schemas.openxmlformats.org/officeDocument/2006/relationships/hyperlink" Target="mailto:dimainaele@gmail.com" TargetMode="External"/><Relationship Id="rId623" Type="http://schemas.openxmlformats.org/officeDocument/2006/relationships/hyperlink" Target="../../../../mditrani/AppData/Local/AppData/Local/Microsoft/Windows/INetCache/marco.fichera/AppData/Roaming/Microsoft/INQUILINI/NOVACELLA_19/INT_5_PELLICCIA_DOMENICO/CONTRATTO_LOCAZIONE/PELLICCIA%20DOMENICO%202013.pdf" TargetMode="External"/><Relationship Id="rId830" Type="http://schemas.openxmlformats.org/officeDocument/2006/relationships/hyperlink" Target="../../../../mditrani/AppData/Local/AppData/Local/Microsoft/Windows/INetCache/Content.Outlook/INQUILINI/FIORINI_13/INT_11_A18_PRESCIUTTINI_MARIA_LUISA/DEPOSITO.pdf" TargetMode="External"/><Relationship Id="rId928" Type="http://schemas.openxmlformats.org/officeDocument/2006/relationships/hyperlink" Target="../../../../mditrani/AppData/Local/AppData/Local/Microsoft/Windows/INetCache/Content.Outlook/INQUILINI/BONIFAZI_48_B/INT_6_GISONDI_GIANNI/DEPOSITO_CAUZIONALE.pdf" TargetMode="External"/><Relationship Id="rId57" Type="http://schemas.openxmlformats.org/officeDocument/2006/relationships/hyperlink" Target="../../../../mditrani/AppData/Local/AppData/Local/Microsoft/Windows/INetCache/Content.Outlook/PIANTINE_IMMOBILI/Bonifazi/Via%20Bonifazzi%2048A/File%20PDF/INT_8.pdf" TargetMode="External"/><Relationship Id="rId262" Type="http://schemas.openxmlformats.org/officeDocument/2006/relationships/hyperlink" Target="../../../../mditrani/AppData/Local/AppData/Local/Microsoft/Windows/INetCache/Content.Outlook/PIANTINE_IMMOBILI/Fiorini/Via%20Fiorini%20n.15/Catastali/INT_15_PIANTINA_CATASTALE.TIF" TargetMode="External"/><Relationship Id="rId567" Type="http://schemas.openxmlformats.org/officeDocument/2006/relationships/hyperlink" Target="../../../../mditrani/AppData/Local/AppData/Local/Microsoft/Windows/INetCache/Content.Outlook/INQUILINI/SEMINARIO/INT_5_RANZI_MAURIZIO/CONTRATTO_DI_LOCAZIONE_1_FEBBRAIO_2017.pdf" TargetMode="External"/><Relationship Id="rId1113" Type="http://schemas.openxmlformats.org/officeDocument/2006/relationships/hyperlink" Target="../../../../mditrani/AppData/Local/AppData/Local/Microsoft/Windows/INetCache/Content.Outlook/INQUILINI/BONIFAZI_48_A/INT_8_ORLANDUCCI_ENZO/PATENTE.pdf" TargetMode="External"/><Relationship Id="rId1197" Type="http://schemas.openxmlformats.org/officeDocument/2006/relationships/hyperlink" Target="../../../../mditrani/AppData/Local/AppData/Local/Microsoft/Windows/INetCache/Content.Outlook/VARIE/BONIFAZI_48_A/ATTO_DI_ACQUISTO.pdf" TargetMode="External"/><Relationship Id="rId122" Type="http://schemas.openxmlformats.org/officeDocument/2006/relationships/hyperlink" Target="../../../../mditrani/AppData/Local/AppData/Local/Microsoft/Windows/INetCache/Content.Outlook/INQUILINI/FIORINI_15/INT_24_VOGNANI_ALBERTO/CONTRATTO_DI_LOCAZIONE_1_GENNAIO_2014.pdf" TargetMode="External"/><Relationship Id="rId774" Type="http://schemas.openxmlformats.org/officeDocument/2006/relationships/hyperlink" Target="../../../../mditrani/AppData/Local/AppData/Local/Microsoft/Windows/INetCache/marco.fichera/AppData/Roaming/Microsoft/INQUILINI/GUGLIA-PASTINI-AQUIRO/GUGLIA_69B_WIND/CONTRATTO_LOCAZIONE/CONTRATTO_DI_LOCAZIONE_1_DICEMBRE_2003.pdf" TargetMode="External"/><Relationship Id="rId981" Type="http://schemas.openxmlformats.org/officeDocument/2006/relationships/hyperlink" Target="../../../../mditrani/AppData/Local/AppData/Local/Microsoft/Windows/INetCache/Content.Outlook/PIANTINE_IMMOBILI/Novacella/Civico%2023/Catastali/INT_15_PIANTINA_CATASTALE.png" TargetMode="External"/><Relationship Id="rId1057" Type="http://schemas.openxmlformats.org/officeDocument/2006/relationships/hyperlink" Target="../../../../mditrani/AppData/Local/AppData/Local/Microsoft/Windows/INetCache/Content.Outlook/PIANTINE_IMMOBILI/Seminario/CATASTALI/SEMINARIO_103_VISURA_CATASTALE.pdf" TargetMode="External"/><Relationship Id="rId427" Type="http://schemas.openxmlformats.org/officeDocument/2006/relationships/hyperlink" Target="../../../../mditrani/AppData/Local/AppData/Local/Microsoft/Windows/INetCache/Content.Outlook/PIANTINE_IMMOBILI/Namaziano/CATASTALI/INT_7_VISURA_CATASTALE.pdf" TargetMode="External"/><Relationship Id="rId634" Type="http://schemas.openxmlformats.org/officeDocument/2006/relationships/hyperlink" Target="../../../../mditrani/AppData/Local/AppData/Local/Microsoft/Windows/INetCache/Content.Outlook/PIANTINE_IMMOBILI/Novacella/Civico%2023/Catastali/INT_14_PIANTINA_CATASTALE.png" TargetMode="External"/><Relationship Id="rId841" Type="http://schemas.openxmlformats.org/officeDocument/2006/relationships/hyperlink" Target="../../../../mditrani/AppData/Local/AppData/Local/Microsoft/Windows/INetCache/Content.Outlook/INQUILINI/GUGLIA-PASTINI-AQUIRO/PASTINI_18_A_CHEN_JING_JING/CONTRATTO_DI_LOCAZIONE_1_MAGGIO_2014.pdf" TargetMode="External"/><Relationship Id="rId273" Type="http://schemas.openxmlformats.org/officeDocument/2006/relationships/hyperlink" Target="../../../../mditrani/AppData/Local/AppData/Local/Microsoft/Windows/INetCache/Content.Outlook/INQUILINI/FIORINI_15/INT_19_A15_FABBRI_MAURIZIO/N_112_DEL_25_07_2011_RINNOVO%20CONTRATTO%20LOCAZIONE%20FABBRI%20VIA%20FIORINI%2015%20INT.%2019.doc" TargetMode="External"/><Relationship Id="rId480" Type="http://schemas.openxmlformats.org/officeDocument/2006/relationships/hyperlink" Target="../../../../mditrani/AppData/Local/AppData/Local/Microsoft/Windows/INetCache/Content.Outlook/PIANTINE_IMMOBILI/Fiorini/Via%20Fiorini%20n.13/Catastali/INT_6_VISURA_CATASTALE.pdf" TargetMode="External"/><Relationship Id="rId701" Type="http://schemas.openxmlformats.org/officeDocument/2006/relationships/hyperlink" Target="../../../../mditrani/AppData/Local/AppData/Local/Microsoft/Windows/INetCache/Content.Outlook/PIANTINE_IMMOBILI/Fiorini/Via%20Fiorini%20n.15/Catastali/INT_3_PIANTINA_CATASTALE.TIF" TargetMode="External"/><Relationship Id="rId939" Type="http://schemas.openxmlformats.org/officeDocument/2006/relationships/hyperlink" Target="../../../../mditrani/AppData/Local/AppData/Local/Microsoft/Windows/INetCache/Content.Outlook/INQUILINI/NAVONA/NAVONA_41_MANUFACTUS/POLIZZA_FIDEIUSSORIA.pdf" TargetMode="External"/><Relationship Id="rId1124" Type="http://schemas.openxmlformats.org/officeDocument/2006/relationships/hyperlink" Target="..\..\..\..\mditrani\AppData\Local\AppData\Local\Microsoft\Windows\INetCache\Content.Outlook\INQUILINI\BONIFAZI_48_A\INT_8_ORLANDUCCI_ENZO\PATENTE.pdf" TargetMode="External"/><Relationship Id="rId68" Type="http://schemas.openxmlformats.org/officeDocument/2006/relationships/hyperlink" Target="../../../../mditrani/AppData/Local/AppData/Local/Microsoft/Windows/INetCache/Content.Outlook/INQUILINI/BABUINO/SPAGNA_1_MENICHINI_MARIO_E_RENATO/CONTRATTO_DI_LOCAZIONE_1_APRILE_2014.pdf" TargetMode="External"/><Relationship Id="rId133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340" Type="http://schemas.openxmlformats.org/officeDocument/2006/relationships/hyperlink" Target="../../../../mditrani/AppData/Local/AppData/Local/Microsoft/Windows/INetCache/Content.Outlook/PIANTINE_IMMOBILI/Bonifazi/Via%20Bonifazzi%2048B/File%20PDF/INT_14.pdf" TargetMode="External"/><Relationship Id="rId578" Type="http://schemas.openxmlformats.org/officeDocument/2006/relationships/hyperlink" Target="mailto:terzommillennio1997@legalmail.it" TargetMode="External"/><Relationship Id="rId785" Type="http://schemas.openxmlformats.org/officeDocument/2006/relationships/hyperlink" Target="../../../../mditrani/AppData/Local/AppData/Local/Microsoft/Windows/INetCache/Content.Outlook/INQUILINI/ISOLA_MADRE_15/INT_24_DI_MUCCIO_IRMA/CONTRATTO_DI_COMODATO_1_AGOSTO_2019.pdf" TargetMode="External"/><Relationship Id="rId992" Type="http://schemas.openxmlformats.org/officeDocument/2006/relationships/hyperlink" Target="../../../../mditrani/AppData/Local/AppData/Local/Microsoft/Windows/INetCache/Content.Outlook/INQUILINI/NOVACELLA_23/INT_8_CARRETTI_GIULIANA/INTEGRAZIONE_DEPOSITO_CAUZIONALE.pdf" TargetMode="External"/><Relationship Id="rId200" Type="http://schemas.openxmlformats.org/officeDocument/2006/relationships/hyperlink" Target="mailto:ovidio.capriccioli@kao.com" TargetMode="External"/><Relationship Id="rId438" Type="http://schemas.openxmlformats.org/officeDocument/2006/relationships/hyperlink" Target="../../../../mditrani/AppData/Local/AppData/Local/Microsoft/Windows/INetCache/marco.fichera/AppData/Roaming/Microsoft/PIANTINE_IMMOBILI/Novacella/Civico%2023/Catastali/INT_11.pdf" TargetMode="External"/><Relationship Id="rId645" Type="http://schemas.openxmlformats.org/officeDocument/2006/relationships/hyperlink" Target="../../../../mditrani/AppData/Local/AppData/Local/Microsoft/Windows/INetCache/marco.fichera/AppData/Roaming/Microsoft/PIANTINE_IMMOBILI/Fiorini/Via%20Fiorini%20n.13/File%20PDF/INT_12.pdf" TargetMode="External"/><Relationship Id="rId852" Type="http://schemas.openxmlformats.org/officeDocument/2006/relationships/hyperlink" Target="../../../../mditrani/AppData/Local/AppData/Local/Microsoft/Windows/INetCache/Content.Outlook/INQUILINI/BONIFAZI_48_B/INT_12_RICCI_ANNA_MARIA/CONTEGGIO_CANONE_DI_LOCAZIONE.xls" TargetMode="External"/><Relationship Id="rId1068" Type="http://schemas.openxmlformats.org/officeDocument/2006/relationships/hyperlink" Target="../../../../mditrani/AppData/Local/AppData/Local/Microsoft/Windows/INetCache/Content.Outlook/INQUILINI/BONIFAZI_48_B/INT_12_RICCI_ANNA_MARIA/DEPOSITO_CAUZIONALE.pdf" TargetMode="External"/><Relationship Id="rId284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491" Type="http://schemas.openxmlformats.org/officeDocument/2006/relationships/hyperlink" Target="../../../../mditrani/AppData/Local/AppData/Local/Microsoft/Windows/INetCache/Content.Outlook/PIANTINE_IMMOBILI/Bonifazi/Via%20Bonifazzi%2048B/Catastali/INT_13_VISURA_CATASTALE.pdf" TargetMode="External"/><Relationship Id="rId505" Type="http://schemas.openxmlformats.org/officeDocument/2006/relationships/hyperlink" Target="../../../../mditrani/AppData/Local/AppData/Local/Microsoft/Windows/INetCache/marco.fichera/AppData/Roaming/Microsoft/PIANTINE_IMMOBILI/Bonifazi/Via%20Bonifazzi%2048A/Catastali/INT_7.pdf" TargetMode="External"/><Relationship Id="rId712" Type="http://schemas.openxmlformats.org/officeDocument/2006/relationships/hyperlink" Target="../../../../mditrani/AppData/Local/AppData/Local/Microsoft/Windows/INetCache/marco.fichera/AppData/Roaming/Microsoft/PIANTINE_IMMOBILI/Fiorini/Via%20Fiorini%20n.15/File%20PDF/INT_12.pdf" TargetMode="External"/><Relationship Id="rId1135" Type="http://schemas.openxmlformats.org/officeDocument/2006/relationships/hyperlink" Target="mailto:svilupposrl2017@legalmail.it" TargetMode="External"/><Relationship Id="rId79" Type="http://schemas.openxmlformats.org/officeDocument/2006/relationships/hyperlink" Target="../../../../mditrani/AppData/Local/AppData/Local/Microsoft/Windows/INetCache/Content.Outlook/PIANTINE_IMMOBILI/Bonifazi/Via%20Bonifazzi%2048B/File%20PDF/INT_11.pdf" TargetMode="External"/><Relationship Id="rId144" Type="http://schemas.openxmlformats.org/officeDocument/2006/relationships/hyperlink" Target="../../../../mditrani/AppData/Local/AppData/Local/Microsoft/Windows/INetCache/Content.Outlook/INQUILINI/FIORINI_13/INT_34_GRILLO_PAOLA/CONTRATTO_DI_LOCAZIONE_1_LUGLIO_2019.pdf" TargetMode="External"/><Relationship Id="rId589" Type="http://schemas.openxmlformats.org/officeDocument/2006/relationships/hyperlink" Target="../../../../mditrani/AppData/Local/AppData/Local/Microsoft/Windows/INetCache/marco.fichera/AppData/Roaming/Microsoft/INQUILINI/NOVACELLA_23/INT_3_GRECOV_VLAD/CONTRATTI_DI_LOCAZIONE/CONTRATTO_DI_LOCAZIONE_1_GENNAIO_2014.pdf" TargetMode="External"/><Relationship Id="rId796" Type="http://schemas.openxmlformats.org/officeDocument/2006/relationships/hyperlink" Target="../../../../mditrani/AppData/Local/AppData/Local/Microsoft/Windows/INetCache/Content.Outlook/INQUILINI/FIORINI_13/INT_10_CORI_EMANUELA/CONTEGGIO_CANONE_DI_LOCAZIONE.xls" TargetMode="External"/><Relationship Id="rId1202" Type="http://schemas.openxmlformats.org/officeDocument/2006/relationships/hyperlink" Target="../../../../mditrani/AppData/Local/AppData/Local/Microsoft/Windows/INetCache/Content.Outlook/INQUILINI/FIORINI_13/INT_6_TOCCACELI_VIRGILIA/CARTA_DI_IDENTITA'.pdf" TargetMode="External"/><Relationship Id="rId351" Type="http://schemas.openxmlformats.org/officeDocument/2006/relationships/hyperlink" Target="../../../../mditrani/AppData/Local/AppData/Local/Microsoft/Windows/INetCache/Content.Outlook/INQUILINI/FIORINI_13/INT_6_TOCCACELI_VIRGILIA/CONTRATTO_DI_LOCAZIONE_1_GIUGNO_2015.pdf" TargetMode="External"/><Relationship Id="rId449" Type="http://schemas.openxmlformats.org/officeDocument/2006/relationships/hyperlink" Target="../../../../mditrani/AppData/Local/AppData/Local/Microsoft/Windows/INetCache/Content.Outlook/PIANTINE_IMMOBILI/Fiorini/Via%20Fiorini%20n.15/Catastali/INT_16_VISURA_CATASTALE.pdf" TargetMode="External"/><Relationship Id="rId656" Type="http://schemas.openxmlformats.org/officeDocument/2006/relationships/hyperlink" Target="../../../../mditrani/AppData/Local/AppData/Local/Microsoft/Windows/INetCache/Content.Outlook/INQUILINI/FIORINI_13/INT_20_PETRELLA_ANGELA/CONTEGGIO_CANONE_DI_LOCAZIONE.xls" TargetMode="External"/><Relationship Id="rId863" Type="http://schemas.openxmlformats.org/officeDocument/2006/relationships/hyperlink" Target="mailto:rotonda15@outlook.it" TargetMode="External"/><Relationship Id="rId1079" Type="http://schemas.openxmlformats.org/officeDocument/2006/relationships/hyperlink" Target="../../../../mditrani/AppData/Local/AppData/Local/Microsoft/Windows/INetCache/Content.Outlook/INQUILINI/FIORINI_13/INT_37_PAPADIA_PAOLA/CONTRATTO_DI_LOCAZIONE_1_DICEMBRE_2019.pdf" TargetMode="External"/><Relationship Id="rId211" Type="http://schemas.openxmlformats.org/officeDocument/2006/relationships/hyperlink" Target="../../../../mditrani/AppData/Local/AppData/Local/Microsoft/Windows/INetCache/Content.Outlook/INQUILINI/FIORINI_15/INT_18_AXEN_EVA_MARIANNE/CONTRATTO_DI_LOCAZIONE_1_GENNAIO_2019.pdf" TargetMode="External"/><Relationship Id="rId295" Type="http://schemas.openxmlformats.org/officeDocument/2006/relationships/hyperlink" Target="../../../../mditrani/AppData/Local/AppData/Local/Microsoft/Windows/INetCache/Content.Outlook/INQUILINI/FIORINI_15/INT_20_TEMPESTA_GRAZIA/CONTEGGIO_CANONE_DI_LOCAZIONE.xls" TargetMode="External"/><Relationship Id="rId309" Type="http://schemas.openxmlformats.org/officeDocument/2006/relationships/hyperlink" Target="../../../../mditrani/AppData/Local/AppData/Local/Microsoft/Windows/INetCache/Content.Outlook/INQUILINI/NOVACELLA_25/INT_7_CIRULLO_ELEONORA/N.125%20%20%20LOCAZIONE%20APPARTAMENTO%20VIA%20NOVACELLA%20%2025%20INT%207%20SIG_RA%20CIRULLO%20ELEONORA.pdf" TargetMode="External"/><Relationship Id="rId516" Type="http://schemas.openxmlformats.org/officeDocument/2006/relationships/hyperlink" Target="../../../../mditrani/AppData/Local/AppData/Local/Microsoft/Windows/INetCache/Content.Outlook/INQUILINI/FIORINI_15/INT_15_SARTI_LUCIANA/CONTRATTO_DI_LOCAZIONE_1_MARZO_2016.pdf" TargetMode="External"/><Relationship Id="rId1146" Type="http://schemas.openxmlformats.org/officeDocument/2006/relationships/hyperlink" Target="../../../../mditrani/AppData/Local/AppData/Local/Microsoft/Windows/INetCache/Content.Outlook/INQUILINI/FIORINI_15/INT_3_SCAGLIONE_GIOVANNI/CODICE_FISCALE.pdf" TargetMode="External"/><Relationship Id="rId723" Type="http://schemas.openxmlformats.org/officeDocument/2006/relationships/hyperlink" Target="../../../../mditrani/AppData/Local/AppData/Local/Microsoft/Windows/INetCache/Content.Outlook/INQUILINI/FIORINI_15/INT_23_LAZZARINI_PIERLUIGI/N.24%20SIG.LAZZARINI-RINNOVO%20LOCAZIONE%20FIORINI%2015%20INT.%2023.doc" TargetMode="External"/><Relationship Id="rId930" Type="http://schemas.openxmlformats.org/officeDocument/2006/relationships/hyperlink" Target="mailto:gianni.gis1950@gmail.com" TargetMode="External"/><Relationship Id="rId1006" Type="http://schemas.openxmlformats.org/officeDocument/2006/relationships/hyperlink" Target="../../../../mditrani/AppData/Local/AppData/Local/Microsoft/Windows/INetCache/Content.Outlook/INQUILINI/BONIFAZI_48_A/INT_10_MARCHIONNI_LEONARDO/CONTRATTO_DI_LOCAZIONE_1_APRILE_2019.pdf" TargetMode="External"/><Relationship Id="rId155" Type="http://schemas.openxmlformats.org/officeDocument/2006/relationships/hyperlink" Target="../../../../mditrani/AppData/Local/AppData/Local/Microsoft/Windows/INetCache/Content.Outlook/PIANTINE_IMMOBILI/Fiorini/Via%20Fiorini%20n.13/File%20PDF/INT_9.pdf" TargetMode="External"/><Relationship Id="rId362" Type="http://schemas.openxmlformats.org/officeDocument/2006/relationships/hyperlink" Target="mailto:ilbarroccio2015@pec.it" TargetMode="External"/><Relationship Id="rId222" Type="http://schemas.openxmlformats.org/officeDocument/2006/relationships/hyperlink" Target="../../../../mditrani/AppData/Local/AppData/Local/Microsoft/Windows/INetCache/marco.fichera/AppData/Roaming/Microsoft/INQUILINI/NOVACELLA_25/INT_3_A18_C6_PATRIZI_PIERO/PATRIZI%20PIERO.pdf" TargetMode="External"/><Relationship Id="rId667" Type="http://schemas.openxmlformats.org/officeDocument/2006/relationships/hyperlink" Target="../../../../mditrani/AppData/Local/AppData/Local/Microsoft/Windows/INetCache/Content.Outlook/PIANTINE_IMMOBILI/Fiorini/Via%20Fiorini%20n.13/Catastali/INT_22.pdf" TargetMode="External"/><Relationship Id="rId874" Type="http://schemas.openxmlformats.org/officeDocument/2006/relationships/hyperlink" Target="../../../../mditrani/AppData/Local/AppData/Local/Microsoft/Windows/INetCache/Content.Outlook/INQUILINI/BONIFAZI_48_A/INT_6_BIANCHINI_UBALDO/TESSERA_SANITARIA.pdf" TargetMode="External"/><Relationship Id="rId17" Type="http://schemas.openxmlformats.org/officeDocument/2006/relationships/hyperlink" Target="../../../../mditrani/AppData/Local/AppData/Local/Microsoft/Windows/INetCache/Content.Outlook/PIANTINE_IMMOBILI/Babuino/CATASTALI/INT_9_PIANTINA_CATASTALE.pdf" TargetMode="External"/><Relationship Id="rId527" Type="http://schemas.openxmlformats.org/officeDocument/2006/relationships/hyperlink" Target="../../../../mditrani/AppData/Local/AppData/Local/Microsoft/Windows/INetCache/Content.Outlook/PIANTINE_IMMOBILI/Babuino/CATASTALI/INT_5_6_PIANTINA_CATASTALE.pdf" TargetMode="External"/><Relationship Id="rId734" Type="http://schemas.openxmlformats.org/officeDocument/2006/relationships/hyperlink" Target="../../../../mditrani/AppData/Local/AppData/Local/Microsoft/Windows/INetCache/marco.fichera/AppData/Roaming/Microsoft/INQUILINI/FIORINI_15/INT_28_FUSARO_RICCARDA/CONTRATTO_LOCAZIONE/CONTEGGIO_CANONE.xls" TargetMode="External"/><Relationship Id="rId941" Type="http://schemas.openxmlformats.org/officeDocument/2006/relationships/hyperlink" Target="mailto:manufactus.srl@pec.it" TargetMode="External"/><Relationship Id="rId1157" Type="http://schemas.openxmlformats.org/officeDocument/2006/relationships/hyperlink" Target="../../../../mditrani/AppData/Local/AppData/Local/Microsoft/Windows/INetCache/Content.Outlook/VARIE/NAVONA/RIEPILOGO_PATRIMONIO_IMMOBILIARE.pdf" TargetMode="External"/><Relationship Id="rId70" Type="http://schemas.openxmlformats.org/officeDocument/2006/relationships/hyperlink" Target="../../../../mditrani/AppData/Local/AppData/Local/Microsoft/Windows/INetCache/Content.Outlook/INQUILINI/BONIFAZI_48_A/INT_1_PASQUALUCCI_TERESA/CONTRATTO_DI_LOCAZIONE_1_MARZO_2019.pdf" TargetMode="External"/><Relationship Id="rId166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373" Type="http://schemas.openxmlformats.org/officeDocument/2006/relationships/hyperlink" Target="../../../../mditrani/AppData/Local/AppData/Local/Microsoft/Windows/INetCache/Content.Outlook/PIANTINE_IMMOBILI/Guglia-Pastini-Aquiro/CATASTALI/AQUIRO_70_70_A_PIANTINA_CATASTALE.pdf" TargetMode="External"/><Relationship Id="rId580" Type="http://schemas.openxmlformats.org/officeDocument/2006/relationships/hyperlink" Target="../../../../mditrani/AppData/Local/AppData/Local/Microsoft/Windows/INetCache/Content.Outlook/PIANTINE_IMMOBILI/Navona/CATASTALI/NAVONA_44_VISURA_CATASTALE.pdf" TargetMode="External"/><Relationship Id="rId801" Type="http://schemas.openxmlformats.org/officeDocument/2006/relationships/hyperlink" Target="../../../../mditrani/AppData/Local/AppData/Local/Microsoft/Windows/INetCache/Content.Outlook/INQUILINI/NOVACELLA_23/INT_6_IODICE_VINCENZO/TESSERA_SANITARIA.pdf" TargetMode="External"/><Relationship Id="rId1017" Type="http://schemas.openxmlformats.org/officeDocument/2006/relationships/hyperlink" Target="../../../../mditrani/AppData/Local/AppData/Local/Microsoft/Windows/INetCache/Content.Outlook/INQUILINI/BONIFAZI_48_B/INT_13_MINUT_IONEL_LUCIAN/TESSERA_SANITARIA.pdf" TargetMode="External"/><Relationship Id="rId1" Type="http://schemas.openxmlformats.org/officeDocument/2006/relationships/hyperlink" Target="../../../../mditrani/AppData/Local/AppData/Local/Microsoft/Windows/INetCache/Content.Outlook/INQUILINI/FIORINI_13/INT_21_ROSSI_CESIRA/INDENNITA'_DI_OCCUPAZIONE_1_LUGLIO_2011.pdf" TargetMode="External"/><Relationship Id="rId233" Type="http://schemas.openxmlformats.org/officeDocument/2006/relationships/hyperlink" Target="../../../../mditrani/AppData/Local/AppData/Local/Microsoft/Windows/INetCache/Content.Outlook/INQUILINI/NOVACELLA_25/INT_7_CIRULLO_ELEONORA/CONTRATTO_DI_LOCAZIONE_1_SETTEMBRE_2012.pdf" TargetMode="External"/><Relationship Id="rId440" Type="http://schemas.openxmlformats.org/officeDocument/2006/relationships/hyperlink" Target="../../../../mditrani/AppData/Local/AppData/Local/Microsoft/Windows/INetCache/Content.Outlook/PIANTINE_IMMOBILI/Guglia-Pastini-Aquiro/CATASTALI/AQUIRO_70_70_A_VISURA_CATASTALE.pdf" TargetMode="External"/><Relationship Id="rId678" Type="http://schemas.openxmlformats.org/officeDocument/2006/relationships/hyperlink" Target="../../../../mditrani/AppData/Local/AppData/Local/Microsoft/Windows/INetCache/Content.Outlook/INQUILINI/FIORINI_13/INT_27_TRULLI_RITA/DEPOSITO_CAUZIONALE.pdf" TargetMode="External"/><Relationship Id="rId885" Type="http://schemas.openxmlformats.org/officeDocument/2006/relationships/hyperlink" Target="../../../../mditrani/AppData/Local/AppData/Local/Microsoft/Windows/INetCache/Content.Outlook/INQUILINI/NOVACELLA_19/INT_7_VITTORINO_VINCENZO/CONTEGGIO_CANONE_DI_LOCAZIONE.xls" TargetMode="External"/><Relationship Id="rId1070" Type="http://schemas.openxmlformats.org/officeDocument/2006/relationships/hyperlink" Target="../../../../mditrani/AppData/Local/AppData/Local/Microsoft/Windows/INetCache/Content.Outlook/INQUILINI/BONIFAZI_48_B/INT_12_RICCI_ANNA_MARIA/TESSERA_SANITARIA.pdf" TargetMode="External"/><Relationship Id="rId28" Type="http://schemas.openxmlformats.org/officeDocument/2006/relationships/hyperlink" Target="../../../../mditrani/AppData/Local/AppData/Local/Microsoft/Windows/INetCache/Content.Outlook/PIANTINE_IMMOBILI/Bonifazi/Via%20Bonifazzi%2048A/Catastali/INT_1_PIANTINA_CATASTALE.TIF" TargetMode="External"/><Relationship Id="rId300" Type="http://schemas.openxmlformats.org/officeDocument/2006/relationships/hyperlink" Target="../../../../mditrani/AppData/Local/AppData/Local/Microsoft/Windows/INetCache/Content.Outlook/INQUILINI/PALESTRO_87/INT_1_HOTEL_CAMBRIDGE_DI_VINCENZO_FUGGETTA/CONTRATTO_DI_LOCAZIONE_15_SETTEMBRE_2017.pdf" TargetMode="External"/><Relationship Id="rId538" Type="http://schemas.openxmlformats.org/officeDocument/2006/relationships/hyperlink" Target="../../../../mditrani/AppData/Local/AppData/Local/Microsoft/Windows/INetCache/Content.Outlook/INQUILINI/BABUINO/INT_10_GAROFALO_SERGIO/CONTRATTO_DI_LOCAZIONE_1_GIUGNO_2013.pdf" TargetMode="External"/><Relationship Id="rId745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952" Type="http://schemas.openxmlformats.org/officeDocument/2006/relationships/hyperlink" Target="../../../../mditrani/AppData/Local/AppData/Local/Microsoft/Windows/INetCache/Content.Outlook/INQUILINI/NOVACELLA_25/INT_9_A_5_CAROSI_GIUSEPPE/INTEGRAZIONE_DEPOSITO_CAUZIONALE.pdf" TargetMode="External"/><Relationship Id="rId1168" Type="http://schemas.openxmlformats.org/officeDocument/2006/relationships/hyperlink" Target="../../../../mditrani/AppData/Local/AppData/Local/Microsoft/Windows/INetCache/marco.fichera/AppData/Roaming/Microsoft/PIANTINE_IMMOBILI/Seminario/VARIE/Relazione%20geologica.doc" TargetMode="External"/><Relationship Id="rId81" Type="http://schemas.openxmlformats.org/officeDocument/2006/relationships/hyperlink" Target="../../../../mditrani/AppData/Local/AppData/Local/Microsoft/Windows/INetCache/Content.Outlook/INQUILINI/BONIFAZI_48_A/INT_7_MEGLI_LUCIANA/CONTRATTO_DI_LOCAZIONE_1_LUGLIO_2013.pdf" TargetMode="External"/><Relationship Id="rId177" Type="http://schemas.openxmlformats.org/officeDocument/2006/relationships/hyperlink" Target="../../../../mditrani/AppData/Local/AppData/Local/Microsoft/Windows/INetCache/Content.Outlook/PIANTINE_IMMOBILI/Fiorini/Via%20Fiorini%20n.13/File%20PDF/INT_24.pdf" TargetMode="External"/><Relationship Id="rId384" Type="http://schemas.openxmlformats.org/officeDocument/2006/relationships/hyperlink" Target="../../../../mditrani/AppData/Local/AppData/Local/Microsoft/Windows/INetCache/Content.Outlook/PIANTINE_IMMOBILI/Porta%20Settimiana/CATASTALI/SETTIMIANA_1_PIANTINA_CATASTALE.pdf" TargetMode="External"/><Relationship Id="rId591" Type="http://schemas.openxmlformats.org/officeDocument/2006/relationships/hyperlink" Target="../../../../mditrani/AppData/Local/AppData/Local/Microsoft/Windows/INetCache/marco.fichera/AppData/Roaming/Microsoft/PIANTINE_IMMOBILI/Novacella/Civico%2023/File%20PDF/INT_3.pdf" TargetMode="External"/><Relationship Id="rId605" Type="http://schemas.openxmlformats.org/officeDocument/2006/relationships/hyperlink" Target="../../../../mditrani/AppData/Local/AppData/Local/Microsoft/Windows/INetCache/Content.Outlook/PIANTINE_IMMOBILI/Novacella/Civico%2023/File%20PDF/INT_10.pdf" TargetMode="External"/><Relationship Id="rId812" Type="http://schemas.openxmlformats.org/officeDocument/2006/relationships/hyperlink" Target="../../../../mditrani/AppData/Local/AppData/Local/Microsoft/Windows/INetCache/Content.Outlook/INQUILINI/PORTA_SETTIMIANA/INT_3_RUSSO_PASQUALE/CONTRATTO_DI_LOCAZIONE_1_LUGLIO_2016.pdf" TargetMode="External"/><Relationship Id="rId1028" Type="http://schemas.openxmlformats.org/officeDocument/2006/relationships/hyperlink" Target="../../../../mditrani/AppData/Local/AppData/Local/Microsoft/Windows/INetCache/Content.Outlook/INQUILINI/NOVACELLA_19/INT_15_PASSI_MARTINA/CONTRATTO_DI_LOCAZIONE_1_GIUGNO_2019.pdf" TargetMode="External"/><Relationship Id="rId244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689" Type="http://schemas.openxmlformats.org/officeDocument/2006/relationships/hyperlink" Target="../../../../mditrani/AppData/Local/AppData/Local/Microsoft/Windows/INetCache/marco.fichera/AppData/Roaming/Microsoft/PIANTINE_IMMOBILI/Fiorini/Via%20Fiorini%20n.13/Catastali/INT_35.pdf" TargetMode="External"/><Relationship Id="rId896" Type="http://schemas.openxmlformats.org/officeDocument/2006/relationships/hyperlink" Target="mailto:nasamb@libero.it" TargetMode="External"/><Relationship Id="rId1081" Type="http://schemas.openxmlformats.org/officeDocument/2006/relationships/hyperlink" Target="../../../../mditrani/AppData/Local/AppData/Local/Microsoft/Windows/INetCache/Content.Outlook/INQUILINI/FIORINI_15/INT_5_CALDARI_ALVARO/INTEGRAZIONE_DEPOSITO_CAUZIONALE.pdf" TargetMode="External"/><Relationship Id="rId39" Type="http://schemas.openxmlformats.org/officeDocument/2006/relationships/hyperlink" Target="../../../../mditrani/AppData/Local/AppData/Local/Microsoft/Windows/INetCache/Content.Outlook/PIANTINE_IMMOBILI/Bonifazi/Via%20Bonifazzi%2048A/Catastali/INT_5_PIANTINA_CATASTALE.TIF" TargetMode="External"/><Relationship Id="rId451" Type="http://schemas.openxmlformats.org/officeDocument/2006/relationships/hyperlink" Target="../../../../mditrani/AppData/Local/AppData/Local/Microsoft/Windows/INetCache/Content.Outlook/PIANTINE_IMMOBILI/Fiorini/Via%20Fiorini%20n.15/Catastali/INT_13_VISURA_CATASTALE.pdf" TargetMode="External"/><Relationship Id="rId549" Type="http://schemas.openxmlformats.org/officeDocument/2006/relationships/hyperlink" Target="../../../../mditrani/AppData/Local/AppData/Local/Microsoft/Windows/INetCache/Content.Outlook/PIANTINE_IMMOBILI/Pastini/PDF/INT_2.pdf" TargetMode="External"/><Relationship Id="rId756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1179" Type="http://schemas.openxmlformats.org/officeDocument/2006/relationships/hyperlink" Target="../../../../mditrani/AppData/Local/AppData/Local/Microsoft/Windows/INetCache/Content.Outlook/VARIE/GUGLIA_PASTINI_AQUIRO/FASCICOLO_FABBRICATO.pdf" TargetMode="External"/><Relationship Id="rId104" Type="http://schemas.openxmlformats.org/officeDocument/2006/relationships/hyperlink" Target="../../../../mditrani/AppData/Local/AppData/Local/Microsoft/Windows/INetCache/Content.Outlook/PIANTINE_IMMOBILI/Bonifazi/Via%20Bonifazzi%2048B/Catastali/INT_4_PIANTINA_CATASTALE.TIF" TargetMode="External"/><Relationship Id="rId188" Type="http://schemas.openxmlformats.org/officeDocument/2006/relationships/hyperlink" Target="../../../../mditrani/AppData/Local/AppData/Local/Microsoft/Windows/INetCache/Content.Outlook/INQUILINI/FIORINI_13/INT_33_LAMI_RENATO/CONTEGGIO_CANONE_DI_LOCAZIONE.xls" TargetMode="External"/><Relationship Id="rId311" Type="http://schemas.openxmlformats.org/officeDocument/2006/relationships/hyperlink" Target="../../../../mditrani/AppData/Local/AppData/Local/Microsoft/Windows/INetCache/Content.Outlook/PIANTINE_IMMOBILI/Novacella/Civico%2025/File%20PDF/INT_7.pdf" TargetMode="External"/><Relationship Id="rId395" Type="http://schemas.openxmlformats.org/officeDocument/2006/relationships/hyperlink" Target="../../../../mditrani/AppData/Local/AppData/Local/Microsoft/Windows/INetCache/Content.Outlook/INQUILINI/URBANA_3_4_5/GT_BETA/DEPOSITO_CAUZIONALE.pdf" TargetMode="External"/><Relationship Id="rId409" Type="http://schemas.openxmlformats.org/officeDocument/2006/relationships/hyperlink" Target="../../../../mditrani/AppData/Local/AppData/Local/Microsoft/Windows/INetCache/Content.Outlook/PIANTINE_IMMOBILI/Bonifazi/Via%20Bonifazzi%2048A/Catastali/INT_3_VISURA_CATASTALE.pdf" TargetMode="External"/><Relationship Id="rId963" Type="http://schemas.openxmlformats.org/officeDocument/2006/relationships/hyperlink" Target="../../../../mditrani/AppData/Local/AppData/Local/Microsoft/Windows/INetCache/Content.Outlook/PIANTINE_IMMOBILI/Novacella/Civico%2025/File%20PDF/INT_8.pdf" TargetMode="External"/><Relationship Id="rId1039" Type="http://schemas.openxmlformats.org/officeDocument/2006/relationships/hyperlink" Target="../../../../mditrani/AppData/Local/AppData/Local/Microsoft/Windows/INetCache/Content.Outlook/INQUILINI/NOVACELLA_19/INT_2_PIZZUTI_ANNA_MARIA/INTEGRAZIONE_DEPOSITO_CAUZIONALE.pdf" TargetMode="External"/><Relationship Id="rId92" Type="http://schemas.openxmlformats.org/officeDocument/2006/relationships/hyperlink" Target="../../../../mditrani/AppData/Local/AppData/Local/Microsoft/Windows/INetCache/Content.Outlook/INQUILINI/BONIFAZI_48_B/INT_10_RIGHI_ELISABETTA/CONTRATTO_DI_LOCAZIONE_1_LUGLIO_2018.pdf" TargetMode="External"/><Relationship Id="rId616" Type="http://schemas.openxmlformats.org/officeDocument/2006/relationships/hyperlink" Target="../../../../mditrani/AppData/Local/AppData/Local/Microsoft/Windows/INetCache/Content.Outlook/PIANTINE_IMMOBILI/Novacella/Civico%2025/File%20PDF/INT_10.pdf" TargetMode="External"/><Relationship Id="rId823" Type="http://schemas.openxmlformats.org/officeDocument/2006/relationships/hyperlink" Target="../../../../mditrani/AppData/Local/AppData/Local/Microsoft/Windows/INetCache/Content.Outlook/INQUILINI/NAVONA/NAVONA_42_CARTOLERIA_PANTHEON/INDENNITA'_DI_OCCUPAZIONE_ANNO_2020.pdf" TargetMode="External"/><Relationship Id="rId255" Type="http://schemas.openxmlformats.org/officeDocument/2006/relationships/hyperlink" Target="../../../../mditrani/AppData/Local/AppData/Local/Microsoft/Windows/INetCache/Content.Outlook/PIANTINE_IMMOBILI/Fiorini/Via%20Fiorini%20n.15/File%20PDF/INT_11.pdf" TargetMode="External"/><Relationship Id="rId462" Type="http://schemas.openxmlformats.org/officeDocument/2006/relationships/hyperlink" Target="../../../../mditrani/AppData/Local/AppData/Local/Microsoft/Windows/INetCache/Content.Outlook/PIANTINE_IMMOBILI/Fiorini/Via%20Fiorini%20n.13/Catastali/INT_36_VISURA_CATASTALE.pdf" TargetMode="External"/><Relationship Id="rId1092" Type="http://schemas.openxmlformats.org/officeDocument/2006/relationships/hyperlink" Target="../../../../mditrani/AppData/Local/AppData/Local/Microsoft/Windows/INetCache/Content.Outlook/PIANTINE_IMMOBILI/Novacella/Civico%2019/File%20PDF/INT_1.pdf" TargetMode="External"/><Relationship Id="rId1106" Type="http://schemas.openxmlformats.org/officeDocument/2006/relationships/hyperlink" Target="../../../../mditrani/AppData/Local/AppData/Local/Microsoft/Windows/INetCache/Content.Outlook/INQUILINI/NOVACELLA_19/INT_6_DE_STRADIS_GABRIELLA/CARTA_DI_IDENTITA'.pdf" TargetMode="External"/><Relationship Id="rId115" Type="http://schemas.openxmlformats.org/officeDocument/2006/relationships/hyperlink" Target="../../../../mditrani/AppData/Local/AppData/Local/Microsoft/Windows/INetCache/Content.Outlook/PIANTINE_IMMOBILI/Bonifazi/Via%20Bonifazzi%2048B/File%20PDF/INT_12.pdf" TargetMode="External"/><Relationship Id="rId322" Type="http://schemas.openxmlformats.org/officeDocument/2006/relationships/hyperlink" Target="../../../../mditrani/AppData/Local/AppData/Local/Microsoft/Windows/INetCache/Content.Outlook/PIANTINE_IMMOBILI/Pastini/PDF/PASTINI_13_14_15_INT_1.pdf" TargetMode="External"/><Relationship Id="rId767" Type="http://schemas.openxmlformats.org/officeDocument/2006/relationships/hyperlink" Target="../../../../mditrani/AppData/Local/AppData/Local/Microsoft/Windows/INetCache/Content.Outlook/INQUILINI/GUGLIA-PASTINI-AQUIRO/PASTINI_17A_%20ROTONDA/CONTEGGIO_CANONE_DI_LOCAZIONE.xls" TargetMode="External"/><Relationship Id="rId974" Type="http://schemas.openxmlformats.org/officeDocument/2006/relationships/hyperlink" Target="mailto:mayernaman@gmail.com" TargetMode="External"/><Relationship Id="rId199" Type="http://schemas.openxmlformats.org/officeDocument/2006/relationships/hyperlink" Target="../../../../mditrani/AppData/Local/AppData/Local/Microsoft/Windows/INetCache/Content.Outlook/INQUILINI/FIORINI_13/INT_38_CAPRICCIOLI_OVIDIO/CONTRATTO_DI_LOCAZIONE_1_DICEMBRE_2018.pdf" TargetMode="External"/><Relationship Id="rId627" Type="http://schemas.openxmlformats.org/officeDocument/2006/relationships/hyperlink" Target="../../../../mditrani/AppData/Local/AppData/Local/Microsoft/Windows/INetCache/Content.Outlook/INQUILINI/NOVACELLA_19/INT_6_DE_STRADIS_GABRIELLA/CONTRATTO_DI_LOCAZIONE_1_MARZO_2016.pdf" TargetMode="External"/><Relationship Id="rId834" Type="http://schemas.openxmlformats.org/officeDocument/2006/relationships/hyperlink" Target="../../../../mditrani/AppData/Local/AppData/Local/Microsoft/Windows/INetCache/Content.Outlook/PIANTINE_IMMOBILI/Marco%20Aurelio%2031/PIANTINA_COSTRUTTORE.pdf" TargetMode="External"/><Relationship Id="rId266" Type="http://schemas.openxmlformats.org/officeDocument/2006/relationships/hyperlink" Target="../../../../mditrani/AppData/Local/AppData/Local/Microsoft/Windows/INetCache/Content.Outlook/PIANTINE_IMMOBILI/Fiorini/Via%20Fiorini%20n.15/Catastali/INT_16_PIANTINA_CATASTALE.TIF" TargetMode="External"/><Relationship Id="rId473" Type="http://schemas.openxmlformats.org/officeDocument/2006/relationships/hyperlink" Target="../../../../mditrani/AppData/Local/AppData/Local/Microsoft/Windows/INetCache/Content.Outlook/PIANTINE_IMMOBILI/Fiorini/Via%20Fiorini%20n.13/Catastali/INT_15_VISURA_CATASTALE.pdf" TargetMode="External"/><Relationship Id="rId680" Type="http://schemas.openxmlformats.org/officeDocument/2006/relationships/hyperlink" Target="../../../../mditrani/AppData/Local/AppData/Local/Microsoft/Windows/INetCache/marco.fichera/AppData/Roaming/Microsoft/PIANTINE_IMMOBILI/Fiorini/Via%20Fiorini%20n.13/Catastali/INT_1.TIF" TargetMode="External"/><Relationship Id="rId901" Type="http://schemas.openxmlformats.org/officeDocument/2006/relationships/hyperlink" Target="../../../../mditrani/AppData/Local/AppData/Local/Microsoft/Windows/INetCache/Content.Outlook/INQUILINI/FIORINI_13/INT_31_CARNEVALE_DANIELA/INTEGRAZIONE_DEPOSITO.pdf" TargetMode="External"/><Relationship Id="rId1117" Type="http://schemas.openxmlformats.org/officeDocument/2006/relationships/hyperlink" Target="mailto:fm.fabrizio.marra@gmail.com" TargetMode="External"/><Relationship Id="rId30" Type="http://schemas.openxmlformats.org/officeDocument/2006/relationships/hyperlink" Target="../../../../mditrani/AppData/Local/AppData/Local/Microsoft/Windows/INetCache/Content.Outlook/INQUILINI/BONIFAZI_48_A/INT_1_PASQUALUCCI_TERESA/N_156_DEL_24_10_2011_RINNOVO_LOCAZIONE_PASQUALUCCI_TERESA_VIA_BONIFAZI_48_A_INT_1.doc" TargetMode="External"/><Relationship Id="rId126" Type="http://schemas.openxmlformats.org/officeDocument/2006/relationships/hyperlink" Target="../../../../mditrani/AppData/Local/AppData/Local/Microsoft/Windows/INetCache/marco.fichera/AppData/Roaming/Microsoft/PIANTINE_IMMOBILI/Bonifazi/Via%20Bonifazzi%2048B/File%20PDF/INT_8.pdf" TargetMode="External"/><Relationship Id="rId333" Type="http://schemas.openxmlformats.org/officeDocument/2006/relationships/hyperlink" Target="../../../../mditrani/AppData/Local/AppData/Local/Microsoft/Windows/INetCache/Content.Outlook/PIANTINE_IMMOBILI/Guglia-Pastini-Aquiro/PDF/GUGLIA_69.pdf" TargetMode="External"/><Relationship Id="rId540" Type="http://schemas.openxmlformats.org/officeDocument/2006/relationships/hyperlink" Target="../../../../mditrani/AppData/Local/AppData/Local/Microsoft/Windows/INetCache/Content.Outlook/INQUILINI/BABUINO/INT_10_GAROFALO_SERGIO/N.131%20GAROFALO%20SERGIO%20-%20RINNOVO%20LOCAZIONE%20BABUINO%20107%20INT.%2010.pdf" TargetMode="External"/><Relationship Id="rId778" Type="http://schemas.openxmlformats.org/officeDocument/2006/relationships/hyperlink" Target="../../../../mditrani/AppData/Local/AppData/Local/Microsoft/Windows/INetCache/Content.Outlook/PIANTINE_IMMOBILI/Guglia-Pastini-Aquiro/PDF/PASTINI_19.pdf" TargetMode="External"/><Relationship Id="rId985" Type="http://schemas.openxmlformats.org/officeDocument/2006/relationships/hyperlink" Target="../../../../mditrani/AppData/Local/AppData/Local/Microsoft/Windows/INetCache/Content.Outlook/PIANTINE_IMMOBILI/Novacella/Civico%2025/Catastali/INT_5_PIANTINA_CATASTALE.png" TargetMode="External"/><Relationship Id="rId1170" Type="http://schemas.openxmlformats.org/officeDocument/2006/relationships/hyperlink" Target="../../../../mditrani/AppData/Local/AppData/Local/Microsoft/Windows/INetCache/marco.fichera/AppData/Roaming/Microsoft/PIANTINE_IMMOBILI/Seminario/VARIE/Progetto%20di%20consolidamento.pdf" TargetMode="External"/><Relationship Id="rId638" Type="http://schemas.openxmlformats.org/officeDocument/2006/relationships/hyperlink" Target="../../../../mditrani/AppData/Local/AppData/Local/Microsoft/Windows/INetCache/Content.Outlook/INQUILINI/FIORINI_13/INT_5_TOCCACELI_LETIZIA/CONTEGGIO_CANONE_DI_LOCAZIONE.xls" TargetMode="External"/><Relationship Id="rId845" Type="http://schemas.openxmlformats.org/officeDocument/2006/relationships/hyperlink" Target="mailto:m.cerreto@politicheagricole.it" TargetMode="External"/><Relationship Id="rId1030" Type="http://schemas.openxmlformats.org/officeDocument/2006/relationships/hyperlink" Target="../../../../mditrani/AppData/Local/AppData/Local/Microsoft/Windows/INetCache/Content.Outlook/PIANTINE_IMMOBILI/Novacella/Civico%2025/File%20PDF/INT_15.pdf" TargetMode="External"/><Relationship Id="rId277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400" Type="http://schemas.openxmlformats.org/officeDocument/2006/relationships/hyperlink" Target="../../../../mditrani/AppData/Local/AppData/Local/Microsoft/Windows/INetCache/Content.Outlook/INQUILINI/FIORINI_13/INT_17_PISTRUI_ECATERINA/CONTEGGIO_CANONE_DI_LOCAZIONE.xls" TargetMode="External"/><Relationship Id="rId484" Type="http://schemas.openxmlformats.org/officeDocument/2006/relationships/hyperlink" Target="../../../../mditrani/AppData/Local/AppData/Local/Microsoft/Windows/INetCache/Content.Outlook/PIANTINE_IMMOBILI/Fiorini/Via%20Fiorini%20n.13/Catastali/INT_1_VISURA_CATASTALE.pdf" TargetMode="External"/><Relationship Id="rId705" Type="http://schemas.openxmlformats.org/officeDocument/2006/relationships/hyperlink" Target="../../../../mditrani/AppData/Local/AppData/Local/Microsoft/Windows/INetCache/Content.Outlook/PIANTINE_IMMOBILI/Fiorini/Via%20Fiorini%20n.15/Catastali/INT_9_VISURA_CATASTALE.pdf" TargetMode="External"/><Relationship Id="rId1128" Type="http://schemas.openxmlformats.org/officeDocument/2006/relationships/hyperlink" Target="../../../../mditrani/AppData/Local/AppData/Local/Microsoft/Windows/INetCache/Content.Outlook/INQUILINI/NAMAZIANO/INT_7_SAMPIERI_SERENA/CARTA_DI_IDENTITA'.pdf" TargetMode="External"/><Relationship Id="rId137" Type="http://schemas.openxmlformats.org/officeDocument/2006/relationships/hyperlink" Target="../../../../mditrani/AppData/Local/AppData/Local/Microsoft/Windows/INetCache/Content.Outlook/INQUILINI/FIORINI_13/INT_11_A18_PRESCIUTTINI_MARIA_LUISA/CONTRATTO_DI_LOCAZIONE_1_APRILE_2017.pdf" TargetMode="External"/><Relationship Id="rId344" Type="http://schemas.openxmlformats.org/officeDocument/2006/relationships/hyperlink" Target="../../../../mditrani/AppData/Local/AppData/Local/Microsoft/Windows/INetCache/Content.Outlook/PIANTINE_IMMOBILI/Navona/CATASTALI/INT_3_PIANTINA_CATASTALE.pdf" TargetMode="External"/><Relationship Id="rId691" Type="http://schemas.openxmlformats.org/officeDocument/2006/relationships/hyperlink" Target="../../../../mditrani/AppData/Local/AppData/Local/Microsoft/Windows/INetCache/Content.Outlook/PIANTINE_IMMOBILI/Fiorini/Via%20Fiorini%20n.13/File%20PDF/INT_40.pdf" TargetMode="External"/><Relationship Id="rId789" Type="http://schemas.openxmlformats.org/officeDocument/2006/relationships/hyperlink" Target="../../../../mditrani/AppData/Local/AppData/Local/Microsoft/Windows/INetCache/Content.Outlook/INQUILINI/ISOLA_MADRE_15/INT_11_CONSORTI_ALBERTO/CONTRATTO_DI_COMODATO_1_APRILE_2019.pdf" TargetMode="External"/><Relationship Id="rId912" Type="http://schemas.openxmlformats.org/officeDocument/2006/relationships/hyperlink" Target="../../../../mditrani/AppData/Local/AppData/Local/Microsoft/Windows/INetCache/Content.Outlook/INQUILINI/BONIFAZI_48_B/INT_10_RIGHI_ELISABETTA/INTEGRAZIONE_DEPOSITO_CAUZIONALE.pdf" TargetMode="External"/><Relationship Id="rId996" Type="http://schemas.openxmlformats.org/officeDocument/2006/relationships/hyperlink" Target="../../../../mditrani/AppData/Local/AppData/Local/Microsoft/Windows/INetCache/Content.Outlook/PIANTINE_IMMOBILI/Novacella/Civico%2025/Catastali/INT_6_VISURA_CATASTALE.pdf" TargetMode="External"/><Relationship Id="rId41" Type="http://schemas.openxmlformats.org/officeDocument/2006/relationships/hyperlink" Target="../../../../mditrani/AppData/Local/AppData/Local/Microsoft/Windows/INetCache/Content.Outlook/PIANTINE_IMMOBILI/Bonifazi/Via%20Bonifazzi%2048A/File%20PDF/INT_6.pdf" TargetMode="External"/><Relationship Id="rId551" Type="http://schemas.openxmlformats.org/officeDocument/2006/relationships/hyperlink" Target="../../../../mditrani/AppData/Local/AppData/Local/Microsoft/Windows/INetCache/Content.Outlook/PIANTINE_IMMOBILI/Pastini/CATASTALI/INT_2_VISURA_CATASTALE.pdf" TargetMode="External"/><Relationship Id="rId649" Type="http://schemas.openxmlformats.org/officeDocument/2006/relationships/hyperlink" Target="../../../../mditrani/AppData/Local/AppData/Local/Microsoft/Windows/INetCache/marco.fichera/AppData/Roaming/Microsoft/PIANTINE_IMMOBILI/Fiorini/Via%20Fiorini%20n.13/Catastali/INT_12.pdf" TargetMode="External"/><Relationship Id="rId856" Type="http://schemas.openxmlformats.org/officeDocument/2006/relationships/hyperlink" Target="../../../../mditrani/AppData/Local/AppData/Local/Microsoft/Windows/INetCache/Content.Outlook/INQUILINI/FIORINI_15/INT_13_DE_NARDO_SALVATORE/TESSERA_SANITARIA.pdf" TargetMode="External"/><Relationship Id="rId1181" Type="http://schemas.openxmlformats.org/officeDocument/2006/relationships/hyperlink" Target="../../../../mditrani/AppData/Local/AppData/Local/Microsoft/Windows/INetCache/marco.fichera/AppData/Roaming/Microsoft/PIANTINE_IMMOBILI/Colosseo/VARIE/Riepilogo%20patrimonio%20immobiliare.pdf" TargetMode="External"/><Relationship Id="rId190" Type="http://schemas.openxmlformats.org/officeDocument/2006/relationships/hyperlink" Target="../../../../mditrani/AppData/Local/AppData/Local/Microsoft/Windows/INetCache/marco.fichera/AppData/Roaming/Microsoft/INQUILINI/FIORINI_13/INT_34_GRILLO_PAOLA/CONTRATTO_LOCAZIONE/N_65_DEL_27_05_2011_RINNOVO_LOCAZIONE_VIA%20FIORINI%2013%20INT%2034_GRILLO.doc" TargetMode="External"/><Relationship Id="rId204" Type="http://schemas.openxmlformats.org/officeDocument/2006/relationships/hyperlink" Target="../../../../mditrani/AppData/Local/AppData/Local/Microsoft/Windows/INetCache/marco.fichera/AppData/Roaming/Microsoft/INQUILINI/FIORINI_13/INT_39_A11_BELLINATI_MARGHERITA/CONTRATTO_LOCAZIONE/N_141_DEL_12_10_2011_RINNOVO_BELLINATI_MARGHERITA.doc" TargetMode="External"/><Relationship Id="rId288" Type="http://schemas.openxmlformats.org/officeDocument/2006/relationships/hyperlink" Target="../../../../mditrani/AppData/Local/AppData/Local/Microsoft/Windows/INetCache/Content.Outlook/PIANTINE_IMMOBILI/Fiorini/Via%20Fiorini%20n.15/Catastali/INT_25_PIANTINA_CATASTALE.TIF" TargetMode="External"/><Relationship Id="rId411" Type="http://schemas.openxmlformats.org/officeDocument/2006/relationships/hyperlink" Target="../../../../mditrani/AppData/Local/AppData/Local/Microsoft/Windows/INetCache/Content.Outlook/PIANTINE_IMMOBILI/Novacella/Civico%2023/Catastali/INT_7_VISURA_CATASTALE.pdf" TargetMode="External"/><Relationship Id="rId509" Type="http://schemas.openxmlformats.org/officeDocument/2006/relationships/hyperlink" Target="../../../../mditrani/AppData/Local/AppData/Local/Microsoft/Windows/INetCache/Content.Outlook/PIANTINE_IMMOBILI/Navona/CATASTALI/NAVONA_42_VISURA_CATASTALE.pdf" TargetMode="External"/><Relationship Id="rId1041" Type="http://schemas.openxmlformats.org/officeDocument/2006/relationships/hyperlink" Target="../../../../mditrani/AppData/Local/AppData/Local/Microsoft/Windows/INetCache/Content.Outlook/PIANTINE_IMMOBILI/Novacella/Civico%2019/Catastali/INT_2_PIANTINA_CATASTALE.png" TargetMode="External"/><Relationship Id="rId1139" Type="http://schemas.openxmlformats.org/officeDocument/2006/relationships/hyperlink" Target="../../../../mditrani/AppData/Local/AppData/Local/Microsoft/Windows/INetCache/Content.Outlook/INQUILINI/FIORINI_13/INT_36_MARROCCO_GIUSEPPE/CARTA_DI_IDENTITA'.pdf" TargetMode="External"/><Relationship Id="rId495" Type="http://schemas.openxmlformats.org/officeDocument/2006/relationships/hyperlink" Target="../../../../mditrani/AppData/Local/AppData/Local/Microsoft/Windows/INetCache/Content.Outlook/PIANTINE_IMMOBILI/Bonifazi/Via%20Bonifazzi%2048B/Catastali/INT_7_VISURA_CATASTALE.pdf" TargetMode="External"/><Relationship Id="rId716" Type="http://schemas.openxmlformats.org/officeDocument/2006/relationships/hyperlink" Target="../../../../mditrani/AppData/Local/AppData/Local/Microsoft/Windows/INetCache/Content.Outlook/PIANTINE_IMMOBILI/Fiorini/Via%20Fiorini%20n.15/Catastali/INT_22.TIF" TargetMode="External"/><Relationship Id="rId923" Type="http://schemas.openxmlformats.org/officeDocument/2006/relationships/hyperlink" Target="../../../../mditrani/AppData/Local/AppData/Local/Microsoft/Windows/INetCache/Content.Outlook/PIANTINE_IMMOBILI/Fiorini/Via%20Fiorini%20n.13/Catastali/INT_14_PIANTINA_CATASTALE.TIF" TargetMode="External"/><Relationship Id="rId52" Type="http://schemas.openxmlformats.org/officeDocument/2006/relationships/hyperlink" Target="../../../../mditrani/AppData/Local/AppData/Local/Microsoft/Windows/INetCache/Content.Outlook/PIANTINE_IMMOBILI/Seminario/PDF/INT_1.pdf" TargetMode="External"/><Relationship Id="rId148" Type="http://schemas.openxmlformats.org/officeDocument/2006/relationships/hyperlink" Target="../../../../mditrani/AppData/Local/AppData/Local/Microsoft/Windows/INetCache/Content.Outlook/PIANTINE_IMMOBILI/Fiorini/Via%20Fiorini%20n.13/File%20PDF/INT_3.pdf" TargetMode="External"/><Relationship Id="rId355" Type="http://schemas.openxmlformats.org/officeDocument/2006/relationships/hyperlink" Target="../../../../mditrani/AppData/Local/AppData/Local/Microsoft/Windows/INetCache/Content.Outlook/PIANTINE_IMMOBILI/Navona/PDF/INT_1.pdf" TargetMode="External"/><Relationship Id="rId562" Type="http://schemas.openxmlformats.org/officeDocument/2006/relationships/hyperlink" Target="../../../../mditrani/AppData/Local/AppData/Local/Microsoft/Windows/INetCache/Content.Outlook/PIANTINE_IMMOBILI/Pastini/VISURE_CATASTALI/INT_4.pdf" TargetMode="External"/><Relationship Id="rId1192" Type="http://schemas.openxmlformats.org/officeDocument/2006/relationships/hyperlink" Target="../../../../mditrani/AppData/Local/AppData/Local/Microsoft/Windows/INetCache/Content.Outlook/VARIE/BONIFAZI_48_B/ATTO_DI_ACQUISTO.pdf" TargetMode="External"/><Relationship Id="rId215" Type="http://schemas.openxmlformats.org/officeDocument/2006/relationships/hyperlink" Target="../../../../mditrani/AppData/Local/AppData/Local/Microsoft/Windows/INetCache/Content.Outlook/INQUILINI/GUGLIA-PASTINI-AQUIRO/AQUIRO_70A_BC_SAS/CONTRATTO_DI_LOCAZIONE_1_APRILE_2009.pdf" TargetMode="External"/><Relationship Id="rId422" Type="http://schemas.openxmlformats.org/officeDocument/2006/relationships/hyperlink" Target="../../../../mditrani/AppData/Local/AppData/Local/Microsoft/Windows/INetCache/Content.Outlook/PIANTINE_IMMOBILI/Novacella/Civico%2019/Catastali/INT_3_VISURA_CATASTALE.pdf" TargetMode="External"/><Relationship Id="rId867" Type="http://schemas.openxmlformats.org/officeDocument/2006/relationships/hyperlink" Target="../../../../mditrani/AppData/Local/AppData/Local/Microsoft/Windows/INetCache/Content.Outlook/PIANTINE_IMMOBILI/Navona/CATASTALI/INT_2_PIANTINA_CATASTALE.pdf" TargetMode="External"/><Relationship Id="rId1052" Type="http://schemas.openxmlformats.org/officeDocument/2006/relationships/hyperlink" Target="../../../../mditrani/AppData/Local/AppData/Local/Microsoft/Windows/INetCache/Content.Outlook/INQUILINI/BONIFAZI_48_B/INT_5_FALASCA_EVA/CONTRATTO_DI_LOCAZIONE_1_SETTEMBRE_2019.pdf" TargetMode="External"/><Relationship Id="rId299" Type="http://schemas.openxmlformats.org/officeDocument/2006/relationships/hyperlink" Target="../../../../mditrani/AppData/Local/AppData/Local/Microsoft/Windows/INetCache/Content.Outlook/INQUILINI/PASTINI_15/CANTINA_RUGGERI_GIANFRANCO/CONTRATTO_DI_LOCAZIONE_1_GENNAIO_2010.pdf" TargetMode="External"/><Relationship Id="rId727" Type="http://schemas.openxmlformats.org/officeDocument/2006/relationships/hyperlink" Target="../../../../mditrani/AppData/Local/AppData/Local/Microsoft/Windows/INetCache/Content.Outlook/PIANTINE_IMMOBILI/Fiorini/Via%20Fiorini%20n.15/Catastali/INT_26_PIANTINA_CATASTALE.TIF" TargetMode="External"/><Relationship Id="rId934" Type="http://schemas.openxmlformats.org/officeDocument/2006/relationships/hyperlink" Target="../../../../mditrani/AppData/Local/AppData/Local/Microsoft/Windows/INetCache/Content.Outlook/INQUILINI/FIORINI_13/INT_36_MARROCCO_GIUSEPPE/CONTRATTO_DI_LOCAZIONE_1_OTTOBRE_2018.pdf" TargetMode="External"/><Relationship Id="rId63" Type="http://schemas.openxmlformats.org/officeDocument/2006/relationships/hyperlink" Target="../../../../mditrani/AppData/Local/AppData/Local/Microsoft/Windows/INetCache/Content.Outlook/INQUILINI/BABUINO/INT_3_OLIVERIO_PAOLO/CONTRATTI_DI_LOCAZIONE/CONTRATTO_DI_LOCAZIONE_1_MARZO_2009.pdf" TargetMode="External"/><Relationship Id="rId159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366" Type="http://schemas.openxmlformats.org/officeDocument/2006/relationships/hyperlink" Target="../../../../mditrani/AppData/Local/AppData/Local/Microsoft/Windows/INetCache/Content.Outlook/PIANTINE_IMMOBILI/Novacella/Civico%2019/Catastali/INT_12_PIANTINA_CATASTALE.png" TargetMode="External"/><Relationship Id="rId573" Type="http://schemas.openxmlformats.org/officeDocument/2006/relationships/hyperlink" Target="../../../../mditrani/AppData/Local/AppData/Local/Microsoft/Windows/INetCache/Content.Outlook/PIANTINE_IMMOBILI/Navona/CATASTALI/NAVONA_44_PIANTINA_CATASTALE.pdf" TargetMode="External"/><Relationship Id="rId780" Type="http://schemas.openxmlformats.org/officeDocument/2006/relationships/hyperlink" Target="../../../../mditrani/AppData/Local/AppData/Local/Microsoft/Windows/INetCache/Content.Outlook/INQUILINI/GUGLIA-PASTINI-AQUIRO/PASTINI_19_COLONNA_SUITE/CONTRATTO_DI_LOCAZIONE_USO_RECETTIZIO_1_FEBBRAIO_2016.pdf" TargetMode="External"/><Relationship Id="rId226" Type="http://schemas.openxmlformats.org/officeDocument/2006/relationships/hyperlink" Target="../../../../mditrani/AppData/Local/AppData/Local/Microsoft/Windows/INetCache/Content.Outlook/INQUILINI/NOVACELLA_19/INT_11_CARBONARA_GRAZIELLA/CONTRATTO_DI_LOCAZIONE_1_APRILE_2020.pdf" TargetMode="External"/><Relationship Id="rId433" Type="http://schemas.openxmlformats.org/officeDocument/2006/relationships/hyperlink" Target="../../../../mditrani/AppData/Local/AppData/Local/Microsoft/Windows/INetCache/Content.Outlook/PIANTINE_IMMOBILI/Seminario/VISURE/SEMINARIO_98.pdf" TargetMode="External"/><Relationship Id="rId878" Type="http://schemas.openxmlformats.org/officeDocument/2006/relationships/hyperlink" Target="../../../../mditrani/AppData/Local/AppData/Local/Microsoft/Windows/INetCache/Content.Outlook/INQUILINI/BONIFAZI_48_A/INT_8_ORLANDUCCI_ENZO/CONTRATTO_DI_LOCAZIONE_1_GENNAIO_2018.pdf" TargetMode="External"/><Relationship Id="rId1063" Type="http://schemas.openxmlformats.org/officeDocument/2006/relationships/hyperlink" Target="../../../../mditrani/AppData/Local/AppData/Local/Microsoft/Windows/INetCache/Content.Outlook/INQUILINI/FIORINI_13/INT_19_%20BHAHELI_MOHAMMAD/CARTA_DI_IDENTITA'_E_TESSERA_SANITARIA.pdf" TargetMode="External"/><Relationship Id="rId640" Type="http://schemas.openxmlformats.org/officeDocument/2006/relationships/hyperlink" Target="../../../../mditrani/AppData/Local/AppData/Local/Microsoft/Windows/INetCache/Content.Outlook/PIANTINE_IMMOBILI/Fiorini/Via%20Fiorini%20n.13/Catastali/INT_5_VISURA_CATASTALE.pdf" TargetMode="External"/><Relationship Id="rId738" Type="http://schemas.openxmlformats.org/officeDocument/2006/relationships/hyperlink" Target="../../../../mditrani/AppData/Local/AppData/Local/Microsoft/Windows/INetCache/Content.Outlook/PIANTINE_IMMOBILI/Castel%20Gandolfo/CATASTALI/PIANO_TERRA_VISURA_CATASTALE.pdf" TargetMode="External"/><Relationship Id="rId945" Type="http://schemas.openxmlformats.org/officeDocument/2006/relationships/hyperlink" Target="mailto:giasrl@legpec.it" TargetMode="External"/><Relationship Id="rId74" Type="http://schemas.openxmlformats.org/officeDocument/2006/relationships/hyperlink" Target="../../../../mditrani/AppData/Local/AppData/Local/Microsoft/Windows/INetCache/Content.Outlook/INQUILINI/BONIFAZI_48_A/INT_9_A_7_RUSSO_SALVATORE/CONTRATTO_DI_LOCAZIONE_1_GENNAIO_2020.pdf" TargetMode="External"/><Relationship Id="rId377" Type="http://schemas.openxmlformats.org/officeDocument/2006/relationships/hyperlink" Target="../../../../mditrani/AppData/Local/AppData/Local/Microsoft/Windows/INetCache/Content.Outlook/PIANTINE_IMMOBILI/Novacella/Civico%2025/File%20PDF/INT_14.pdf" TargetMode="External"/><Relationship Id="rId500" Type="http://schemas.openxmlformats.org/officeDocument/2006/relationships/hyperlink" Target="../../../../mditrani/AppData/Local/AppData/Local/Microsoft/Windows/INetCache/Content.Outlook/PIANTINE_IMMOBILI/Bonifazi/Via%20Bonifazzi%2048B/Catastali/INT_1_VISURA_CATASTALE.pdf" TargetMode="External"/><Relationship Id="rId584" Type="http://schemas.openxmlformats.org/officeDocument/2006/relationships/hyperlink" Target="../../../../mditrani/AppData/Local/AppData/Local/Microsoft/Windows/INetCache/Content.Outlook/PIANTINE_IMMOBILI/Pastini/CATASTALI/PASTINI-15_A_16_VISURA_CATASTALE.pdf" TargetMode="External"/><Relationship Id="rId805" Type="http://schemas.openxmlformats.org/officeDocument/2006/relationships/hyperlink" Target="../../../../mditrani/AppData/Local/AppData/Local/Microsoft/Windows/INetCache/Content.Outlook/INQUILINI/NOVACELLA_23/INT_6_IODICE_VINCENZO/DOMANDA_DI_ASSEGNAZIONE.pdf" TargetMode="External"/><Relationship Id="rId1130" Type="http://schemas.openxmlformats.org/officeDocument/2006/relationships/hyperlink" Target="../../../../mditrani/AppData/Local/AppData/Local/Microsoft/Windows/INetCache/Content.Outlook/INQUILINI/FIORINI_13/INT_8_SANTORO_DOMINGO/CARTA_DI_IDENTITA'.pdf" TargetMode="External"/><Relationship Id="rId5" Type="http://schemas.openxmlformats.org/officeDocument/2006/relationships/hyperlink" Target="../../../../mditrani/AppData/Local/AppData/Local/Microsoft/Windows/INetCache/Content.Outlook/INQUILINI/FIORINI_13/INT_21_ROSSI_CESIRA/INDENNITA'_DI_OCCUPAZIONE_1_LUGLIO_2019.pdf" TargetMode="External"/><Relationship Id="rId237" Type="http://schemas.openxmlformats.org/officeDocument/2006/relationships/hyperlink" Target="../../../../mditrani/AppData/Local/AppData/Local/Microsoft/Windows/INetCache/Content.Outlook/INQUILINI/NOVACELLA_25/INT_A_BARBONI_MARISA/CONTRATTO_DI_LOCAZIONE_1_GIUGNO_2003.pdf" TargetMode="External"/><Relationship Id="rId791" Type="http://schemas.openxmlformats.org/officeDocument/2006/relationships/hyperlink" Target="../../../../mditrani/AppData/Local/AppData/Local/Microsoft/Windows/INetCache/Content.Outlook/INQUILINI/BONIFAZI_48_B/INT_2_MACCIONI_ORNELLA/CONTRATTO_DI_LOCAZIONE_1_MAGGIO_2016.pdf" TargetMode="External"/><Relationship Id="rId889" Type="http://schemas.openxmlformats.org/officeDocument/2006/relationships/hyperlink" Target="mailto:gentilefede@libero.it" TargetMode="External"/><Relationship Id="rId1074" Type="http://schemas.openxmlformats.org/officeDocument/2006/relationships/hyperlink" Target="../../../../mditrani/AppData/Local/AppData/Local/Microsoft/Windows/INetCache/Content.Outlook/INQUILINI/FIORINI_15/INT_25_GOLISANO_DANIELE/DEPOSITO_CAUZIONALE.pdf" TargetMode="External"/><Relationship Id="rId444" Type="http://schemas.openxmlformats.org/officeDocument/2006/relationships/hyperlink" Target="../../../../mditrani/AppData/Local/AppData/Local/Microsoft/Windows/INetCache/Content.Outlook/PIANTINE_IMMOBILI/Fiorini/Via%20Fiorini%20n.15/Catastali/INT_21_VISURA_CATASTALE.pdf" TargetMode="External"/><Relationship Id="rId651" Type="http://schemas.openxmlformats.org/officeDocument/2006/relationships/hyperlink" Target="../../../../mditrani/AppData/Local/AppData/Local/Microsoft/Windows/INetCache/Content.Outlook/PIANTINE_IMMOBILI/Fiorini/Via%20Fiorini%20n.13/Catastali/INT_19_PIANTINA_CATASTALE.TIF" TargetMode="External"/><Relationship Id="rId749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290" Type="http://schemas.openxmlformats.org/officeDocument/2006/relationships/hyperlink" Target="../../../../mditrani/AppData/Local/AppData/Local/Microsoft/Windows/INetCache/Content.Outlook/PIANTINE_IMMOBILI/Fiorini/Via%20Fiorini%20n.15/Catastali/INT_27.TIF" TargetMode="External"/><Relationship Id="rId304" Type="http://schemas.openxmlformats.org/officeDocument/2006/relationships/hyperlink" Target="../../../../mditrani/AppData/Local/AppData/Local/Microsoft/Windows/INetCache/Content.Outlook/INQUILINI/PORTA_SETTIMIANA/PS_1_PANELLA_FRANCA/CONTRATTO_DI_LOCAZIONE_1_GIUGNO_2010.pdf" TargetMode="External"/><Relationship Id="rId388" Type="http://schemas.openxmlformats.org/officeDocument/2006/relationships/hyperlink" Target="../../../../mditrani/AppData/Local/AppData/Local/Microsoft/Windows/INetCache/Content.Outlook/INQUILINI/FIORINI_15/INT_14_TERMINIELLO_GIUSEPPE/CONTEGGIO_CANONE_DI_LOCAZIONE.xls" TargetMode="External"/><Relationship Id="rId511" Type="http://schemas.openxmlformats.org/officeDocument/2006/relationships/hyperlink" Target="../../../../mditrani/AppData/Local/AppData/Local/Microsoft/Windows/INetCache/Content.Outlook/PIANTINE_IMMOBILI/Navona/VISURE/INT_4.pdf" TargetMode="External"/><Relationship Id="rId609" Type="http://schemas.openxmlformats.org/officeDocument/2006/relationships/hyperlink" Target="../../../../mditrani/AppData/Local/AppData/Local/Microsoft/Windows/INetCache/Content.Outlook/INQUILINI/NOVACELLA_25/INT_2_NICCI_GIORGIO/N_155_LOCAZIONE_APPARTAMENTO_A_NICCI_GIORGIO.pdf" TargetMode="External"/><Relationship Id="rId956" Type="http://schemas.openxmlformats.org/officeDocument/2006/relationships/hyperlink" Target="mailto:gianmarco.totaro@live.com" TargetMode="External"/><Relationship Id="rId1141" Type="http://schemas.openxmlformats.org/officeDocument/2006/relationships/hyperlink" Target="mailto:stemag55@live.it" TargetMode="External"/><Relationship Id="rId85" Type="http://schemas.openxmlformats.org/officeDocument/2006/relationships/hyperlink" Target="../../../../mditrani/AppData/Local/AppData/Local/Microsoft/Windows/INetCache/Content.Outlook/PIANTINE_IMMOBILI/Novacella/Civico%2023/Catastali/INT_7_PIANTINA_CATASTALE.png" TargetMode="External"/><Relationship Id="rId150" Type="http://schemas.openxmlformats.org/officeDocument/2006/relationships/hyperlink" Target="../../../../mditrani/AppData/Local/AppData/Local/Microsoft/Windows/INetCache/marco.fichera/AppData/Roaming/Microsoft/INQUILINI/FIORINI_13/INT_4_DI_BATTISTA_VALENTINA/CONTRATTO_LOCAZIONE/CONTEGGIO_CANONE_DI_LOCAZIONE.xls" TargetMode="External"/><Relationship Id="rId595" Type="http://schemas.openxmlformats.org/officeDocument/2006/relationships/hyperlink" Target="../../../../mditrani/AppData/Local/AppData/Local/Microsoft/Windows/INetCache/Content.Outlook/INQUILINI/NOVACELLA_23/INT_4_STELLA_ALESSANDRO/CONTEGGIO_CANONE_DI_LOCAZIONE.xls" TargetMode="External"/><Relationship Id="rId816" Type="http://schemas.openxmlformats.org/officeDocument/2006/relationships/hyperlink" Target="../../../../mditrani/AppData/Local/AppData/Local/Microsoft/Windows/INetCache/Content.Outlook/INQUILINI/PASTINI_15/INT_8_DE_VELLIS_GIORGIA/DEPOSITO_CAUZIONALE.pdf" TargetMode="External"/><Relationship Id="rId1001" Type="http://schemas.openxmlformats.org/officeDocument/2006/relationships/hyperlink" Target="../../../../mditrani/AppData/Local/AppData/Local/Microsoft/Windows/INetCache/Content.Outlook/INQUILINI/BONIFAZI_48_A/INT_3_OPERA_PIA_ASILO_SAVOIA/CONTRATTO_DI_LOCAZIONE_1_APRILE_2019.pdf" TargetMode="External"/><Relationship Id="rId248" Type="http://schemas.openxmlformats.org/officeDocument/2006/relationships/hyperlink" Target="../../../../mditrani/AppData/Local/AppData/Local/Microsoft/Windows/INetCache/Content.Outlook/PIANTINE_IMMOBILI/Fiorini/Via%20Fiorini%20n.15/Catastali/INT_7_PIANTINA_CATASTALE.TIF" TargetMode="External"/><Relationship Id="rId455" Type="http://schemas.openxmlformats.org/officeDocument/2006/relationships/hyperlink" Target="../../../../mditrani/AppData/Local/AppData/Local/Microsoft/Windows/INetCache/marco.fichera/AppData/Roaming/Microsoft/PIANTINE_IMMOBILI/Fiorini/Via%20Fiorini%20n.15/Catastali/INT_6.pdf" TargetMode="External"/><Relationship Id="rId662" Type="http://schemas.openxmlformats.org/officeDocument/2006/relationships/hyperlink" Target="../../../../mditrani/AppData/Local/AppData/Local/Microsoft/Windows/INetCache/Content.Outlook/INQUILINI/FIORINI_13/INT_22_DE_RUBEIS_IVANA/CONTEGGIO_CANONE.xls" TargetMode="External"/><Relationship Id="rId1085" Type="http://schemas.openxmlformats.org/officeDocument/2006/relationships/hyperlink" Target="../../../../mditrani/AppData/Local/AppData/Local/Microsoft/Windows/INetCache/Content.Outlook/PIANTINE_IMMOBILI/Novacella/Civico%2023/File%20PDF/INT_12.pdf" TargetMode="External"/><Relationship Id="rId12" Type="http://schemas.openxmlformats.org/officeDocument/2006/relationships/hyperlink" Target="../../../../mditrani/AppData/Local/AppData/Local/Microsoft/Windows/INetCache/Content.Outlook/PIANTINE_IMMOBILI/Babuino/CATASTALI/INT_4.pdf" TargetMode="External"/><Relationship Id="rId108" Type="http://schemas.openxmlformats.org/officeDocument/2006/relationships/hyperlink" Target="../../../../mditrani/AppData/Local/AppData/Local/Microsoft/Windows/INetCache/Content.Outlook/PIANTINE_IMMOBILI/Bonifazi/Via%20Bonifazzi%2048B/Catastali/INT_7_PIANTINA_CATASTALE.TIF" TargetMode="External"/><Relationship Id="rId315" Type="http://schemas.openxmlformats.org/officeDocument/2006/relationships/hyperlink" Target="../../../../mditrani/AppData/Local/AppData/Local/Microsoft/Windows/INetCache/marco.fichera/AppData/Roaming/Microsoft/PIANTINE_IMMOBILI/Scala/Via%20della%20Scala%2036.pdf" TargetMode="External"/><Relationship Id="rId522" Type="http://schemas.openxmlformats.org/officeDocument/2006/relationships/hyperlink" Target="../../../../mditrani/AppData/Local/AppData/Local/Microsoft/Windows/INetCache/Content.Outlook/PIANTINE_IMMOBILI/Babuino/PIANTINE_CATASTALI/INT_1_2.pdf" TargetMode="External"/><Relationship Id="rId967" Type="http://schemas.openxmlformats.org/officeDocument/2006/relationships/hyperlink" Target="../../../../mditrani/AppData/Local/AppData/Local/Microsoft/Windows/INetCache/Content.Outlook/INQUILINI/FIORINI_13/INT_5_TOCCACELI_LETIZIA/TESSERA_SANITARIA.pdf" TargetMode="External"/><Relationship Id="rId1152" Type="http://schemas.openxmlformats.org/officeDocument/2006/relationships/hyperlink" Target="../../../../mditrani/AppData/Local/AppData/Local/Microsoft/Windows/INetCache/Content.Outlook/VARIE/PASTINI_15/02_esterno.JPG" TargetMode="External"/><Relationship Id="rId96" Type="http://schemas.openxmlformats.org/officeDocument/2006/relationships/hyperlink" Target="../../../../mditrani/AppData/Local/AppData/Local/Microsoft/Windows/INetCache/Content.Outlook/INQUILINI/CASTEL%20GANDOLFO/P_II_GIANNACCINI_VIRGINIA/CONTRATTO_DI_LOCAZIONE_1_GENNAIO%202021.pdf" TargetMode="External"/><Relationship Id="rId161" Type="http://schemas.openxmlformats.org/officeDocument/2006/relationships/hyperlink" Target="../../../../mditrani/AppData/Local/AppData/Local/Microsoft/Windows/INetCache/Content.Outlook/PIANTINE_IMMOBILI/Fiorini/Via%20Fiorini%20n.13/File%20PDF/INT_11.pdf" TargetMode="External"/><Relationship Id="rId399" Type="http://schemas.openxmlformats.org/officeDocument/2006/relationships/hyperlink" Target="../../../../mditrani/AppData/Local/AppData/Local/Microsoft/Windows/INetCache/Content.Outlook/INQUILINI/FIORINI_13/INT_17_PISTRUI_ECATERINA/CARTA_DI_IDENTITA'_E_TESSERA_SANITARIA.pdf" TargetMode="External"/><Relationship Id="rId827" Type="http://schemas.openxmlformats.org/officeDocument/2006/relationships/hyperlink" Target="../../../../mditrani/AppData/Local/AppData/Local/Microsoft/Windows/INetCache/Content.Outlook/PIANTINE_IMMOBILI/Babuino/CATASTALI/SPAGNA_1_B_VISURA_CATASTALE.pdf" TargetMode="External"/><Relationship Id="rId1012" Type="http://schemas.openxmlformats.org/officeDocument/2006/relationships/hyperlink" Target="../../../../mditrani/AppData/Local/AppData/Local/Microsoft/Windows/INetCache/Content.Outlook/INQUILINI/NAVONA/INT_5_JAYMY/DEPOSITO_CAUZIONALE.pdf" TargetMode="External"/><Relationship Id="rId259" Type="http://schemas.openxmlformats.org/officeDocument/2006/relationships/hyperlink" Target="../../../../mditrani/AppData/Local/AppData/Local/Microsoft/Windows/INetCache/Content.Outlook/PIANTINE_IMMOBILI/Fiorini/Via%20Fiorini%20n.15/Catastali/INT_14_PIANTINA_CATASTALE.TIF" TargetMode="External"/><Relationship Id="rId466" Type="http://schemas.openxmlformats.org/officeDocument/2006/relationships/hyperlink" Target="../../../../mditrani/AppData/Local/AppData/Local/Microsoft/Windows/INetCache/Content.Outlook/PIANTINE_IMMOBILI/Fiorini/Via%20Fiorini%20n.13/Catastali/INT_31_VISURA_CATASTALE.pdf" TargetMode="External"/><Relationship Id="rId673" Type="http://schemas.openxmlformats.org/officeDocument/2006/relationships/hyperlink" Target="../../../../mditrani/AppData/Local/AppData/Local/Microsoft/Windows/INetCache/Content.Outlook/PIANTINE_IMMOBILI/Fiorini/Via%20Fiorini%20n.13/Catastali/INT_26_VISURA_CATASTALE.pdf" TargetMode="External"/><Relationship Id="rId880" Type="http://schemas.openxmlformats.org/officeDocument/2006/relationships/hyperlink" Target="mailto:menichini1865@legalmail.it" TargetMode="External"/><Relationship Id="rId1096" Type="http://schemas.openxmlformats.org/officeDocument/2006/relationships/hyperlink" Target="../../../../mditrani/AppData/Local/AppData/Local/Microsoft/Windows/INetCache/Content.Outlook/PIANTINE_IMMOBILI/Novacella/Civico%2023/Catastali/INT_9_VISURA_CATASTALE.pdf" TargetMode="External"/><Relationship Id="rId23" Type="http://schemas.openxmlformats.org/officeDocument/2006/relationships/hyperlink" Target="../../../../mditrani/AppData/Local/AppData/Local/Microsoft/Windows/INetCache/Content.Outlook/INQUILINI/BABUINO/INT_3_OLIVERIO_PAOLO/CONTRATTI_DI_LOCAZIONE/N%201%20DELIBERA%20COMM%20LOCAZIONE%20APP%20VIA%20DEL%20BABUINO%20107%20INT%203.doc" TargetMode="External"/><Relationship Id="rId119" Type="http://schemas.openxmlformats.org/officeDocument/2006/relationships/hyperlink" Target="../../../../mditrani/AppData/Local/AppData/Local/Microsoft/Windows/INetCache/marco.fichera/AppData/Roaming/Microsoft/INQUILINI/FIORINI_13/INT_41_BONUOMO_MICHELE/CONTRATTO_LOCAZIONE/BONUOMO%20MICHELE.pdf" TargetMode="External"/><Relationship Id="rId326" Type="http://schemas.openxmlformats.org/officeDocument/2006/relationships/hyperlink" Target="../../../../mditrani/AppData/Local/AppData/Local/Microsoft/Windows/INetCache/Content.Outlook/PIANTINE_IMMOBILI/Navona/PDF/NAVONA_41.pdf" TargetMode="External"/><Relationship Id="rId533" Type="http://schemas.openxmlformats.org/officeDocument/2006/relationships/hyperlink" Target="../../../../mditrani/AppData/Local/AppData/Local/Microsoft/Windows/INetCache/Content.Outlook/PIANTINE_IMMOBILI/Babuino/CATASTALI/INT_11_PIANTINA_CATASTALE.pdf" TargetMode="External"/><Relationship Id="rId978" Type="http://schemas.openxmlformats.org/officeDocument/2006/relationships/hyperlink" Target="../../../../mditrani/AppData/Local/AppData/Local/Microsoft/Windows/INetCache/Content.Outlook/PIANTINE_IMMOBILI/Bonifazi/Via%20Bonifazzi%2048A/Catastali/INT_5_VISURA_CATASTALE.pdf" TargetMode="External"/><Relationship Id="rId1163" Type="http://schemas.openxmlformats.org/officeDocument/2006/relationships/hyperlink" Target="../../../../mditrani/AppData/Local/AppData/Local/Microsoft/Windows/INetCache/Content.Outlook/VARIE/NOVACELLA_19/FOTO_IMMOBILE.jpg" TargetMode="External"/><Relationship Id="rId740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838" Type="http://schemas.openxmlformats.org/officeDocument/2006/relationships/hyperlink" Target="../../../../mditrani/AppData/Local/AppData/Local/Microsoft/Windows/INetCache/Content.Outlook/PIANTINE_IMMOBILI/Guglia-Pastini-Aquiro/CATASTALI/VISURA%20NUOVO%20COMPLESSO%20PASTINI.pdf" TargetMode="External"/><Relationship Id="rId1023" Type="http://schemas.openxmlformats.org/officeDocument/2006/relationships/hyperlink" Target="../../../../mditrani/AppData/Local/AppData/Local/Microsoft/Windows/INetCache/Content.Outlook/PIANTINE_IMMOBILI/Novacella/Civico%2019/Catastali/INT_15_PIANTINA_CATASTALE.png" TargetMode="External"/><Relationship Id="rId172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477" Type="http://schemas.openxmlformats.org/officeDocument/2006/relationships/hyperlink" Target="../../../../mditrani/AppData/Local/AppData/Local/Microsoft/Windows/INetCache/Content.Outlook/PIANTINE_IMMOBILI/Fiorini/Via%20Fiorini%20n.13/Catastali/INT_10_VISURA_CATASTALE.pdf" TargetMode="External"/><Relationship Id="rId600" Type="http://schemas.openxmlformats.org/officeDocument/2006/relationships/hyperlink" Target="../../../../mditrani/AppData/Local/AppData/Local/Microsoft/Windows/INetCache/Content.Outlook/PIANTINE_IMMOBILI/Novacella/Civico%2023/File%20PDF/INT_5.pdf" TargetMode="External"/><Relationship Id="rId684" Type="http://schemas.openxmlformats.org/officeDocument/2006/relationships/hyperlink" Target="../../../../mditrani/AppData/Local/AppData/Local/Microsoft/Windows/INetCache/Content.Outlook/PIANTINE_IMMOBILI/Fiorini/Via%20Fiorini%20n.13/Catastali/INT_30_VISURA_CATASTALE.pdf" TargetMode="External"/><Relationship Id="rId337" Type="http://schemas.openxmlformats.org/officeDocument/2006/relationships/hyperlink" Target="../../../../mditrani/AppData/Local/AppData/Local/Microsoft/Windows/INetCache/Content.Outlook/INQUILINI/NOVACELLA_19/INT_14_TIROTTA_MARCO/CONTRATTO_DI_LOCAZIONE_1_AGOSTO_2014.pdf" TargetMode="External"/><Relationship Id="rId891" Type="http://schemas.openxmlformats.org/officeDocument/2006/relationships/hyperlink" Target="../../../../mditrani/AppData/Local/AppData/Local/Microsoft/Windows/INetCache/Content.Outlook/INQUILINI/BONIFAZI_48_B/INT_14_GENTILE_FEDERICA/DEPOSITO_CAUZIONALE.pdf" TargetMode="External"/><Relationship Id="rId905" Type="http://schemas.openxmlformats.org/officeDocument/2006/relationships/hyperlink" Target="../../../../mditrani/AppData/Local/AppData/Local/Microsoft/Windows/INetCache/Content.Outlook/INQUILINI/NOVACELLA_25/INT_10_CATESE_CLAUDIA/CONTEGGIO_CANONE_DI_LOCAZIONE.xls" TargetMode="External"/><Relationship Id="rId989" Type="http://schemas.openxmlformats.org/officeDocument/2006/relationships/hyperlink" Target="../../../../mditrani/AppData/Local/AppData/Local/Microsoft/Windows/INetCache/Content.Outlook/PIANTINE_IMMOBILI/Novacella/Civico%2025/Catastali/INT_12_PIANTINA_CATASTALE.png" TargetMode="External"/><Relationship Id="rId34" Type="http://schemas.openxmlformats.org/officeDocument/2006/relationships/hyperlink" Target="../../../../mditrani/AppData/Local/AppData/Local/Microsoft/Windows/INetCache/marco.fichera/AppData/Roaming/Microsoft/INQUILINI/BONIFAZI_48_A/INT_2_NARDI_MARIO/CONTRATTI_DI_LOCAZIONE/N_226%20NARDI%20MARIO%20-%20Rinnovo%20locazione%20Bonifazi%2048A%20int.%202.doc" TargetMode="External"/><Relationship Id="rId544" Type="http://schemas.openxmlformats.org/officeDocument/2006/relationships/hyperlink" Target="../../../../mditrani/AppData/Local/AppData/Local/Microsoft/Windows/INetCache/Content.Outlook/PIANTINE_IMMOBILI/Babuino/CATASTALI/BABUINO_106.pdf" TargetMode="External"/><Relationship Id="rId751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849" Type="http://schemas.openxmlformats.org/officeDocument/2006/relationships/hyperlink" Target="../../../../mditrani/AppData/Local/AppData/Local/Microsoft/Windows/INetCache/Content.Outlook/PIANTINE_IMMOBILI/Fiorini/Via%20Fiorini%20n.13/Catastali/INT_16_PIANTINA_CATASTALE.TIF" TargetMode="External"/><Relationship Id="rId1174" Type="http://schemas.openxmlformats.org/officeDocument/2006/relationships/hyperlink" Target="../../../../mditrani/AppData/Local/AppData/Local/Microsoft/Windows/INetCache/Content.Outlook/VARIE/PALESTRO/RIEPILOGO_PATRIMONIO_IMMOBILIARE.pdf" TargetMode="External"/><Relationship Id="rId183" Type="http://schemas.openxmlformats.org/officeDocument/2006/relationships/hyperlink" Target="mailto:simoncino_84@hotmail.it" TargetMode="External"/><Relationship Id="rId390" Type="http://schemas.openxmlformats.org/officeDocument/2006/relationships/hyperlink" Target="../../../../mditrani/AppData/Local/AppData/Local/Microsoft/Windows/INetCache/Content.Outlook/INQUILINI/FIORINI_15/INT_14_TERMINIELLO_GIUSEPPE/DEPOSITO_CAUZIONALE.pdf" TargetMode="External"/><Relationship Id="rId404" Type="http://schemas.openxmlformats.org/officeDocument/2006/relationships/hyperlink" Target="../../../../mditrani/AppData/Local/AppData/Local/Microsoft/Windows/INetCache/Content.Outlook/PIANTINE_IMMOBILI/Fiorini/Via%20Fiorini%20n.13/Catastali/INT_17_PIANTINA_CATASTALE.TIF" TargetMode="External"/><Relationship Id="rId611" Type="http://schemas.openxmlformats.org/officeDocument/2006/relationships/hyperlink" Target="../../../../mditrani/AppData/Local/AppData/Local/Microsoft/Windows/INetCache/Content.Outlook/PIANTINE_IMMOBILI/Novacella/Civico%2025/Catastali/INT_2.png" TargetMode="External"/><Relationship Id="rId1034" Type="http://schemas.openxmlformats.org/officeDocument/2006/relationships/hyperlink" Target="../../../../mditrani/AppData/Local/AppData/Local/Microsoft/Windows/INetCache/Content.Outlook/INQUILINI/FIORINI_13/INT_32_DI_MARTINO_STEFANIA/INTEGRAZIONE_DEPOSITO_CAUZIONALE.pdf" TargetMode="External"/><Relationship Id="rId250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488" Type="http://schemas.openxmlformats.org/officeDocument/2006/relationships/hyperlink" Target="../../../../mditrani/AppData/Local/AppData/Local/Microsoft/Windows/INetCache/Content.Outlook/PIANTINE_IMMOBILI/Castel%20Gandolfo/CATASTALI/PIANO_PRIMO_VISURA_CATASTALE.pdf" TargetMode="External"/><Relationship Id="rId695" Type="http://schemas.openxmlformats.org/officeDocument/2006/relationships/hyperlink" Target="../../../../mditrani/AppData/Local/AppData/Local/Microsoft/Windows/INetCache/marco.fichera/AppData/Roaming/Microsoft/PIANTINE_IMMOBILI/Fiorini/Via%20Fiorini%20n.13/Catastali/INT_1.TIF" TargetMode="External"/><Relationship Id="rId709" Type="http://schemas.openxmlformats.org/officeDocument/2006/relationships/hyperlink" Target="../../../../mditrani/AppData/Local/AppData/Local/Microsoft/Windows/INetCache/marco.fichera/AppData/Roaming/Microsoft/PIANTINE_IMMOBILI/Fiorini/Via%20Fiorini%20n.15/File%20PDF/INT_10.pdf" TargetMode="External"/><Relationship Id="rId916" Type="http://schemas.openxmlformats.org/officeDocument/2006/relationships/hyperlink" Target="../../../../mditrani/AppData/Local/AppData/Local/Microsoft/Windows/INetCache/Content.Outlook/INQUILINI/FIORINI_13/INT_9_RAVO_LUIGIA_MARIA/TESSERA_SANITARIA.pdf" TargetMode="External"/><Relationship Id="rId1101" Type="http://schemas.openxmlformats.org/officeDocument/2006/relationships/hyperlink" Target="../../../../mditrani/AppData/Local/AppData/Local/Microsoft/Windows/INetCache/Content.Outlook/INQUILINI/NOVACELLA_25/INT_3_A18_C6_PATRIZI_PIERO/INDENNITA'_DI_OCCUPAZIONE_1_GENNAIO_2020.pdf" TargetMode="External"/><Relationship Id="rId45" Type="http://schemas.openxmlformats.org/officeDocument/2006/relationships/hyperlink" Target="../../../../mditrani/AppData/Local/AppData/Local/Microsoft/Windows/INetCache/Content.Outlook/PIANTINE_IMMOBILI/Bonifazi/Via%20Bonifazzi%2048A/File%20PDF/INT_9.pdf" TargetMode="External"/><Relationship Id="rId110" Type="http://schemas.openxmlformats.org/officeDocument/2006/relationships/hyperlink" Target="../../../../mditrani/AppData/Local/AppData/Local/Microsoft/Windows/INetCache/Content.Outlook/INQUILINI/BONIFAZI_48_B/INT_10_RIGHI_ELISABETTA/N_116_DEL_02_07_2010_RINNOVO_CONTRATTO_RIGHI_ELISABETTA.doc" TargetMode="External"/><Relationship Id="rId348" Type="http://schemas.openxmlformats.org/officeDocument/2006/relationships/hyperlink" Target="../../../../mditrani/AppData/Local/AppData/Local/Microsoft/Windows/INetCache/Content.Outlook/INQUILINI/NAMAZIANO/INT_7_SAMPIERI_SERENA/VERBALE_DI_ASSEGNAZIONE.pdf" TargetMode="External"/><Relationship Id="rId555" Type="http://schemas.openxmlformats.org/officeDocument/2006/relationships/hyperlink" Target="../../../../mditrani/AppData/Local/AppData/Local/Microsoft/Windows/INetCache/Content.Outlook/INQUILINI/PASTINI_15/INT_3_PAOLETTI_CLAUDIA/N.172%20PAOLETTI%20CLAUDIA%20-%20RINNOVO%20LOCAZIONE%20PASTINI%2015%20INT.%203.pdf" TargetMode="External"/><Relationship Id="rId762" Type="http://schemas.openxmlformats.org/officeDocument/2006/relationships/hyperlink" Target="../../../../mditrani/AppData/Local/AppData/Local/Microsoft/Windows/INetCache/Content.Outlook/PIANTINE_IMMOBILI/Guglia-Pastini-Aquiro/PDF/PASTINI_16_A.pdf" TargetMode="External"/><Relationship Id="rId1185" Type="http://schemas.openxmlformats.org/officeDocument/2006/relationships/hyperlink" Target="../../../../mditrani/AppData/Local/AppData/Local/Microsoft/Windows/INetCache/marco.fichera/AppData/Roaming/Microsoft/PIANTINE_IMMOBILI/Colosseo/VIA%20COLOSSEO%2059%20PAmm%20tra%20P2%20e%20P3.pdf" TargetMode="External"/><Relationship Id="rId194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208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415" Type="http://schemas.openxmlformats.org/officeDocument/2006/relationships/hyperlink" Target="../../../../mditrani/AppData/Local/AppData/Local/Microsoft/Windows/INetCache/Content.Outlook/PIANTINE_IMMOBILI/Porta%20Settimiana/CATASTALI/INT_3_VISURA_CATASTALE.pdf" TargetMode="External"/><Relationship Id="rId622" Type="http://schemas.openxmlformats.org/officeDocument/2006/relationships/hyperlink" Target="../../../../mditrani/AppData/Local/AppData/Local/Microsoft/Windows/INetCache/Content.Outlook/PIANTINE_IMMOBILI/Novacella/Civico%2025/Catastali/INT_13_VISURA_CATASTALE.pdf" TargetMode="External"/><Relationship Id="rId1045" Type="http://schemas.openxmlformats.org/officeDocument/2006/relationships/hyperlink" Target="mailto:pgiosantalucia@libero.it" TargetMode="External"/><Relationship Id="rId261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499" Type="http://schemas.openxmlformats.org/officeDocument/2006/relationships/hyperlink" Target="../../../../mditrani/AppData/Local/AppData/Local/Microsoft/Windows/INetCache/marco.fichera/AppData/Roaming/Microsoft/PIANTINE_IMMOBILI/Bonifazi/Via%20Bonifazzi%2048B/Catastali/INT_3.pdf" TargetMode="External"/><Relationship Id="rId927" Type="http://schemas.openxmlformats.org/officeDocument/2006/relationships/hyperlink" Target="../../../../mditrani/AppData/Local/AppData/Local/Microsoft/Windows/INetCache/Content.Outlook/INQUILINI/NOVACELLA_23/INT_10_LIVUZZA_DANIELA/DEPOSITO_CAUZIONALE.pdf" TargetMode="External"/><Relationship Id="rId1112" Type="http://schemas.openxmlformats.org/officeDocument/2006/relationships/hyperlink" Target="../../../../mditrani/AppData/Local/AppData/Local/Microsoft/Windows/INetCache/Content.Outlook/INQUILINI/NAMAZIANO/INT_7_SAMPIERI_SERENA/CARTA_DI_IDENTITA'.pdf" TargetMode="External"/><Relationship Id="rId56" Type="http://schemas.openxmlformats.org/officeDocument/2006/relationships/hyperlink" Target="../../../../mditrani/AppData/Local/AppData/Local/Microsoft/Windows/INetCache/Content.Outlook/PIANTINE_IMMOBILI/Bonifazi/Via%20Bonifazzi%2048A/Catastali/INT_8_PIANTINA_CATASTALE.TIF" TargetMode="External"/><Relationship Id="rId359" Type="http://schemas.openxmlformats.org/officeDocument/2006/relationships/hyperlink" Target="../../../../mditrani/AppData/Local/AppData/Local/Microsoft/Windows/INetCache/Content.Outlook/INQUILINI/FIORINI_15/INT_17_RUCCIO_LIDIA/DEPOSITO_CAUZIONALE.pdf" TargetMode="External"/><Relationship Id="rId566" Type="http://schemas.openxmlformats.org/officeDocument/2006/relationships/hyperlink" Target="../../../../mditrani/AppData/Local/AppData/Local/Microsoft/Windows/INetCache/Content.Outlook/PIANTINE_IMMOBILI/Seminario/CATASTALI/SEMINARIO_101_VISURA_CATASTALE.pdf" TargetMode="External"/><Relationship Id="rId773" Type="http://schemas.openxmlformats.org/officeDocument/2006/relationships/hyperlink" Target="../../../../mditrani/AppData/Local/AppData/Local/Microsoft/Windows/INetCache/Content.Outlook/PIANTINE_IMMOBILI/Guglia-Pastini-Aquiro/CATASTALI/CAPRANICA_72.pdf" TargetMode="External"/><Relationship Id="rId1196" Type="http://schemas.openxmlformats.org/officeDocument/2006/relationships/hyperlink" Target="../../../../mditrani/AppData/Local/AppData/Local/Microsoft/Windows/INetCache/Content.Outlook/VARIE/BABUINO/VERIFICA_PERIODICA_ASCENSORE.pdf" TargetMode="External"/><Relationship Id="rId121" Type="http://schemas.openxmlformats.org/officeDocument/2006/relationships/hyperlink" Target="../../../../mditrani/AppData/Local/AppData/Local/Microsoft/Windows/INetCache/Content.Outlook/INQUILINI/FIORINI_15/INT_16_SALA_LEANDRA/CONTRATTO_DI_LOCAZIONE_1_GENNAIO_2020.pdf" TargetMode="External"/><Relationship Id="rId219" Type="http://schemas.openxmlformats.org/officeDocument/2006/relationships/hyperlink" Target="../../../../mditrani/AppData/Local/AppData/Local/Microsoft/Windows/INetCache/Content.Outlook/INQUILINI/NAVONA/NAVONA_42_CARTOLERIA_PANTHEON/CONTRATTO_DI_LOCAZIONE_1_GENNAIO_2004.pdf" TargetMode="External"/><Relationship Id="rId426" Type="http://schemas.openxmlformats.org/officeDocument/2006/relationships/hyperlink" Target="../../../../mditrani/AppData/Local/AppData/Local/Microsoft/Windows/INetCache/Content.Outlook/PIANTINE_IMMOBILI/Seminario/CATASTALI/SEMINARIO_102_INT_1_VISURA_CATASTALE.pdf" TargetMode="External"/><Relationship Id="rId633" Type="http://schemas.openxmlformats.org/officeDocument/2006/relationships/hyperlink" Target="../../../../mditrani/AppData/Local/AppData/Local/Microsoft/Windows/INetCache/Content.Outlook/INQUILINI/NOVACELLA_23/INT_14_A14_BARTOLINI_RINALDO/CONTRATTO_DI_LOCAZIONE_1_DICEMBRE_2010.pdf" TargetMode="External"/><Relationship Id="rId980" Type="http://schemas.openxmlformats.org/officeDocument/2006/relationships/hyperlink" Target="../../../../mditrani/AppData/Local/AppData/Local/Microsoft/Windows/INetCache/Content.Outlook/PIANTINE_IMMOBILI/Novacella/Civico%2023/Catastali/INT_15_VISURA_CATASTALE.pdf" TargetMode="External"/><Relationship Id="rId1056" Type="http://schemas.openxmlformats.org/officeDocument/2006/relationships/hyperlink" Target="../../../../mditrani/AppData/Local/AppData/Local/Microsoft/Windows/INetCache/Content.Outlook/INQUILINI/FIORINI_13/INT_8_SANTORO_DOMINGO/CONTRATTO_DI_LOCAZIONE_1_OTTOBRE_2019.pdf" TargetMode="External"/><Relationship Id="rId840" Type="http://schemas.openxmlformats.org/officeDocument/2006/relationships/hyperlink" Target="../../../../mditrani/AppData/Local/AppData/Local/Microsoft/Windows/INetCache/Content.Outlook/PIANTINE_IMMOBILI/Guglia-Pastini-Aquiro/PDF/PASTINI_18_A.pdf" TargetMode="External"/><Relationship Id="rId938" Type="http://schemas.openxmlformats.org/officeDocument/2006/relationships/hyperlink" Target="../../../../mditrani/AppData/Local/AppData/Local/Microsoft/Windows/INetCache/Content.Outlook/INQUILINI/NAVONA/NAVONA_41_MANUFACTUS/DEPOSITO_CAUZIONALE.pdf" TargetMode="External"/><Relationship Id="rId67" Type="http://schemas.openxmlformats.org/officeDocument/2006/relationships/hyperlink" Target="../../../../mditrani/AppData/Local/AppData/Local/Microsoft/Windows/INetCache/marco.fichera/AppData/Roaming/Microsoft/INQUILINI/BABUINO/SPAGNA_1_A_LORIBLU/CONTRATTI_DI_LOCAZIONE/LORIBLU.pdf" TargetMode="External"/><Relationship Id="rId272" Type="http://schemas.openxmlformats.org/officeDocument/2006/relationships/hyperlink" Target="../../../../mditrani/AppData/Local/AppData/Local/Microsoft/Windows/INetCache/Content.Outlook/PIANTINE_IMMOBILI/Fiorini/Via%20Fiorini%20n.15/File%20PDF/INT_18.pdf" TargetMode="External"/><Relationship Id="rId577" Type="http://schemas.openxmlformats.org/officeDocument/2006/relationships/hyperlink" Target="../../../../mditrani/AppData/Local/AppData/Local/Microsoft/Windows/INetCache/Content.Outlook/INQUILINI/NAVONA/NAVONA_44_TERZO_MILLENNIO/N.320%20TERZO%20MILLENNIO-RINNOVO%20CONTRATTO%20LOCAZIONE%20%20PIAZZA%20NAVONA%20N.%2044.pdf" TargetMode="External"/><Relationship Id="rId700" Type="http://schemas.openxmlformats.org/officeDocument/2006/relationships/hyperlink" Target="../../../../mditrani/AppData/Local/AppData/Local/Microsoft/Windows/INetCache/Content.Outlook/PIANTINE_IMMOBILI/Fiorini/Via%20Fiorini%20n.15/Catastali/INT_2_VISURA_CATASTALE.pdf" TargetMode="External"/><Relationship Id="rId1123" Type="http://schemas.openxmlformats.org/officeDocument/2006/relationships/hyperlink" Target="..\..\..\..\mditrani\AppData\Local\AppData\Local\Microsoft\Windows\INetCache\Content.Outlook\INQUILINI\FIORINI_13\INT_14_BASSOLINO_GIUSEPPE\PATENTE.pdf" TargetMode="External"/><Relationship Id="rId132" Type="http://schemas.openxmlformats.org/officeDocument/2006/relationships/hyperlink" Target="../../../../mditrani/AppData/Local/AppData/Local/Microsoft/Windows/INetCache/marco.fichera/AppData/Roaming/Microsoft/PIANTINE_IMMOBILI/Colosseo/VIA%20COLOSSEO%2041-43%20PROSPETTI.pdf" TargetMode="External"/><Relationship Id="rId784" Type="http://schemas.openxmlformats.org/officeDocument/2006/relationships/hyperlink" Target="../../../../mditrani/AppData/Local/AppData/Local/Microsoft/Windows/INetCache/Content.Outlook/INQUILINI/ISOLA_MADRE_15/INT_32_DI_GESU'_FEDELE/CONTRATTO_DI_COMODATO_1_APRILE_2019.pdf" TargetMode="External"/><Relationship Id="rId991" Type="http://schemas.openxmlformats.org/officeDocument/2006/relationships/hyperlink" Target="../../../../mditrani/AppData/Local/AppData/Local/Microsoft/Windows/INetCache/Content.Outlook/INQUILINI/NOVACELLA_23/INT_8_CARRETTI_GIULIANA/CONTEGGIO_CANONE_DI_LOCAZIONE.xls" TargetMode="External"/><Relationship Id="rId1067" Type="http://schemas.openxmlformats.org/officeDocument/2006/relationships/hyperlink" Target="../../../../mditrani/AppData/Local/AppData/Local/Microsoft/Windows/INetCache/Content.Outlook/PIANTINE_IMMOBILI/Navona/CATASTALI/INT_1_PIANTINA_CATASTALE.pdf" TargetMode="External"/><Relationship Id="rId437" Type="http://schemas.openxmlformats.org/officeDocument/2006/relationships/hyperlink" Target="../../../../mditrani/AppData/Local/AppData/Local/Microsoft/Windows/INetCache/Content.Outlook/PIANTINE_IMMOBILI/Novacella/Civico%2019/Catastali/INT_14_VISURA_CATASTALE.pdf" TargetMode="External"/><Relationship Id="rId644" Type="http://schemas.openxmlformats.org/officeDocument/2006/relationships/hyperlink" Target="../../../../mditrani/AppData/Local/AppData/Local/Microsoft/Windows/INetCache/marco.fichera/AppData/Roaming/Microsoft/INQUILINI/FIORINI_13/INT_12_MACINAI_LUCIANO/CONTRATTO_LOCAZIONE/CONTEGGIO_CANONE_DI_LOCAZIONE.xls" TargetMode="External"/><Relationship Id="rId851" Type="http://schemas.openxmlformats.org/officeDocument/2006/relationships/hyperlink" Target="../../../../mditrani/AppData/Local/AppData/Local/Microsoft/Windows/INetCache/Content.Outlook/INQUILINI/FIORINI_13/INT_16_CERRETO_MARCO/DOMANDA_DI_ASSEGNAZIONE.pdf" TargetMode="External"/><Relationship Id="rId283" Type="http://schemas.openxmlformats.org/officeDocument/2006/relationships/hyperlink" Target="../../../../mditrani/AppData/Local/AppData/Local/Microsoft/Windows/INetCache/Content.Outlook/INQUILINI/FIORINI_15/INT_24_VOGNANI_ALBERTO/N241%20RINNOVO%20LOCAZIONE%20MEGLI,%20VOGNANI,%20GIORGIONI.doc" TargetMode="External"/><Relationship Id="rId490" Type="http://schemas.openxmlformats.org/officeDocument/2006/relationships/hyperlink" Target="../../../../mditrani/AppData/Local/AppData/Local/Microsoft/Windows/INetCache/Content.Outlook/PIANTINE_IMMOBILI/Bonifazi/Via%20Bonifazzi%2048B/Catastali/INT_14_VISURA_CATASTALE.pdf" TargetMode="External"/><Relationship Id="rId504" Type="http://schemas.openxmlformats.org/officeDocument/2006/relationships/hyperlink" Target="../../../../mditrani/AppData/Local/AppData/Local/Microsoft/Windows/INetCache/Content.Outlook/PIANTINE_IMMOBILI/Bonifazi/Via%20Bonifazzi%2048A/Catastali/INT_9_VISURA_CATASTALE.pdf" TargetMode="External"/><Relationship Id="rId711" Type="http://schemas.openxmlformats.org/officeDocument/2006/relationships/hyperlink" Target="../../../../mditrani/AppData/Local/AppData/Local/Microsoft/Windows/INetCache/marco.fichera/AppData/Roaming/Microsoft/PIANTINE_IMMOBILI/Fiorini/Via%20Fiorini%20n.15/Catastali/INT_12.TIF" TargetMode="External"/><Relationship Id="rId949" Type="http://schemas.openxmlformats.org/officeDocument/2006/relationships/hyperlink" Target="../../../../mditrani/AppData/Local/AppData/Local/Microsoft/Windows/INetCache/Content.Outlook/INQUILINI/NOVACELLA_25/INT_9_A_5_CAROSI_GIUSEPPE/CONTEGGIO_CANONE_DI_LOCAZIONE.xls" TargetMode="External"/><Relationship Id="rId1134" Type="http://schemas.openxmlformats.org/officeDocument/2006/relationships/hyperlink" Target="../../../../mditrani/AppData/Local/AppData/Local/Microsoft/Windows/INetCache/marco.fichera/AppData/Roaming/Microsoft/PIANTINE_IMMOBILI/Babuino/PIANTINE_CATASTALI/SPAGNA_1_A.pdf" TargetMode="External"/><Relationship Id="rId78" Type="http://schemas.openxmlformats.org/officeDocument/2006/relationships/hyperlink" Target="../../../../mditrani/AppData/Local/AppData/Local/Microsoft/Windows/INetCache/Content.Outlook/PIANTINE_IMMOBILI/Bonifazi/Via%20Bonifazzi%2048B/Catastali/INT_11_PIANTINA_CATASTALE.TIF" TargetMode="External"/><Relationship Id="rId143" Type="http://schemas.openxmlformats.org/officeDocument/2006/relationships/hyperlink" Target="../../../../mditrani/AppData/Local/AppData/Local/Microsoft/Windows/INetCache/Content.Outlook/INQUILINI/FIORINI_13/INT_33_LAMI_RENATO/CONTRATTO_DI_LOCAZIONE_1_GENNAIO_2019.pdf" TargetMode="External"/><Relationship Id="rId350" Type="http://schemas.openxmlformats.org/officeDocument/2006/relationships/hyperlink" Target="../../../../mditrani/AppData/Local/AppData/Local/Microsoft/Windows/INetCache/Content.Outlook/INQUILINI/FIORINI_13/INT_6_TOCCACELI_VIRGILIA/VERBALE_DI_ASSEGNAZIONE.pdf" TargetMode="External"/><Relationship Id="rId588" Type="http://schemas.openxmlformats.org/officeDocument/2006/relationships/hyperlink" Target="../../../../mditrani/AppData/Local/AppData/Local/Microsoft/Windows/INetCache/Content.Outlook/PIANTINE_IMMOBILI/Novacella/Civico%2023/Catastali/INT_2_VISURA_CATASTALE.pdf" TargetMode="External"/><Relationship Id="rId795" Type="http://schemas.openxmlformats.org/officeDocument/2006/relationships/hyperlink" Target="../../../../mditrani/AppData/Local/AppData/Local/Microsoft/Windows/INetCache/Content.Outlook/INQUILINI/FIORINI_13/INT_10_CORI_EMANUELA/N.80%20PRESA%20D'ATTO%20RINNOVO%20LOCAZIONE%20SIG%20RA%20CORI%20EMANUELA%20VIA%20VITTORIO%20FIORINI%20N%20%2013%20INT%20%2010.doc" TargetMode="External"/><Relationship Id="rId809" Type="http://schemas.openxmlformats.org/officeDocument/2006/relationships/hyperlink" Target="mailto:info@pec.caleffiroma1911.com" TargetMode="External"/><Relationship Id="rId1201" Type="http://schemas.openxmlformats.org/officeDocument/2006/relationships/hyperlink" Target="../../../../mditrani/AppData/Local/AppData/Local/Microsoft/Windows/INetCache/Content.Outlook/VARIE/BABUINO/STATO_ATTUALE.pdf" TargetMode="External"/><Relationship Id="rId9" Type="http://schemas.openxmlformats.org/officeDocument/2006/relationships/hyperlink" Target="../../../../mditrani/AppData/Local/AppData/Local/Microsoft/Windows/INetCache/Content.Outlook/INQUILINI/FIORINI_13/INT_21_ROSSI_CESIRA/N120%20ROSSI%20CESIRA-RINNOVO%20CONTRATTO%20LOCAZIONE%20.doc" TargetMode="External"/><Relationship Id="rId210" Type="http://schemas.openxmlformats.org/officeDocument/2006/relationships/hyperlink" Target="../../../../mditrani/AppData/Local/AppData/Local/Microsoft/Windows/INetCache/Content.Outlook/INQUILINI/FIORINI_15/INT_8_A12_NARDI_ELIGIO/CONTRATTO_DI_LOCAZIONE_1_GENNAIO_2019.pdf" TargetMode="External"/><Relationship Id="rId448" Type="http://schemas.openxmlformats.org/officeDocument/2006/relationships/hyperlink" Target="../../../../mditrani/AppData/Local/AppData/Local/Microsoft/Windows/INetCache/Content.Outlook/PIANTINE_IMMOBILI/Fiorini/Via%20Fiorini%20n.15/Catastali/INT_17_VISURA_CATASTALE.pdf" TargetMode="External"/><Relationship Id="rId655" Type="http://schemas.openxmlformats.org/officeDocument/2006/relationships/hyperlink" Target="../../../../mditrani/AppData/Local/AppData/Local/Microsoft/Windows/INetCache/Content.Outlook/INQUILINI/FIORINI_13/INT_20_PETRELLA_ANGELA/N.23%20SIG.RA%20PETRELLA-%20RINNOVO%20LOCAZIONE%20FIORINI%2013%20INT.%2020.doc" TargetMode="External"/><Relationship Id="rId862" Type="http://schemas.openxmlformats.org/officeDocument/2006/relationships/hyperlink" Target="../../../../mditrani/AppData/Local/AppData/Local/Microsoft/Windows/INetCache/Content.Outlook/PIANTINE_IMMOBILI/Palestro/PIANTINA_CATASTALE.pdf" TargetMode="External"/><Relationship Id="rId1078" Type="http://schemas.openxmlformats.org/officeDocument/2006/relationships/hyperlink" Target="../../../../mditrani/AppData/Local/AppData/Local/Microsoft/Windows/INetCache/Content.Outlook/INQUILINI/FIORINI_15/INT_25_GOLISANO_DANIELE/CONTRATTO_DI_LOCAZIONE_1_DICEMBRE_2019.pdf" TargetMode="External"/><Relationship Id="rId294" Type="http://schemas.openxmlformats.org/officeDocument/2006/relationships/hyperlink" Target="../../../../mditrani/AppData/Local/AppData/Local/Microsoft/Windows/INetCache/marco.fichera/AppData/Roaming/Microsoft/INQUILINI/FIORINI_15/INT_16_SALA_LEANDRA/CONTRATTO_LOCAZIONE/CONTEGGIO_CANONE.xls" TargetMode="External"/><Relationship Id="rId308" Type="http://schemas.openxmlformats.org/officeDocument/2006/relationships/hyperlink" Target="../../../../mditrani/AppData/Local/AppData/Local/Microsoft/Windows/INetCache/Content.Outlook/INQUILINI/PALESTRO_87/INT_1_FUGGETTA_VINCENZO/N_39_LOCAZIONE%20UNITA'%20ABITATIVA%20VIA%20PALESTRO%2087%20SIG.FUGGETTA%20VINCENZO.doc" TargetMode="External"/><Relationship Id="rId515" Type="http://schemas.openxmlformats.org/officeDocument/2006/relationships/hyperlink" Target="../../../../mditrani/AppData/Local/AppData/Local/Microsoft/Windows/INetCache/Content.Outlook/PIANTINE_IMMOBILI/Pastini/CATASTALI/INT_6_VISURA_CATASTALE.pdf" TargetMode="External"/><Relationship Id="rId722" Type="http://schemas.openxmlformats.org/officeDocument/2006/relationships/hyperlink" Target="../../../../mditrani/AppData/Local/AppData/Local/Microsoft/Windows/INetCache/Content.Outlook/PIANTINE_IMMOBILI/Fiorini/Via%20Fiorini%20n.15/File%20PDF/INT_23.pdf" TargetMode="External"/><Relationship Id="rId1145" Type="http://schemas.openxmlformats.org/officeDocument/2006/relationships/hyperlink" Target="mailto:frafedegia@outlook.com" TargetMode="External"/><Relationship Id="rId89" Type="http://schemas.openxmlformats.org/officeDocument/2006/relationships/hyperlink" Target="../../../../mditrani/AppData/Local/AppData/Local/Microsoft/Windows/INetCache/Content.Outlook/PIANTINE_IMMOBILI/Bonifazi/Via%20Bonifazzi%2048A/Catastali/INT_12_PIANTINA_CATASTALE.TIF" TargetMode="External"/><Relationship Id="rId154" Type="http://schemas.openxmlformats.org/officeDocument/2006/relationships/hyperlink" Target="../../../../mditrani/AppData/Local/AppData/Local/Microsoft/Windows/INetCache/Content.Outlook/PIANTINE_IMMOBILI/Fiorini/Via%20Fiorini%20n.13/File%20PDF/INT_8.pdf" TargetMode="External"/><Relationship Id="rId361" Type="http://schemas.openxmlformats.org/officeDocument/2006/relationships/hyperlink" Target="../../../../mditrani/AppData/Local/AppData/Local/Microsoft/Windows/INetCache/Content.Outlook/PIANTINE_IMMOBILI/Vittorio/PDF.pdf" TargetMode="External"/><Relationship Id="rId599" Type="http://schemas.openxmlformats.org/officeDocument/2006/relationships/hyperlink" Target="../../../../mditrani/AppData/Local/AppData/Local/Microsoft/Windows/INetCache/Content.Outlook/PIANTINE_IMMOBILI/Novacella/Civico%2023/Catastali/INT_5_PIANTINA_CATASTALE.pdf" TargetMode="External"/><Relationship Id="rId1005" Type="http://schemas.openxmlformats.org/officeDocument/2006/relationships/hyperlink" Target="../../../../mditrani/AppData/Local/AppData/Local/Microsoft/Windows/INetCache/Content.Outlook/INQUILINI/BONIFAZI_48_A/INT_10_MARCHIONNI_LEONARDO/TESSERA_SANITARIA.pdf" TargetMode="External"/><Relationship Id="rId459" Type="http://schemas.openxmlformats.org/officeDocument/2006/relationships/hyperlink" Target="../../../../mditrani/AppData/Local/AppData/Local/Microsoft/Windows/INetCache/Content.Outlook/PIANTINE_IMMOBILI/Fiorini/Via%20Fiorini%20n.13/Catastali/INT_39_VISURA_CATASTALE.pdf" TargetMode="External"/><Relationship Id="rId666" Type="http://schemas.openxmlformats.org/officeDocument/2006/relationships/hyperlink" Target="../../../../mditrani/AppData/Local/AppData/Local/Microsoft/Windows/INetCache/marco.fichera/AppData/Roaming/Microsoft/PIANTINE_IMMOBILI/Fiorini/Via%20Fiorini%20n.13/Catastali/INT_1.TIF" TargetMode="External"/><Relationship Id="rId873" Type="http://schemas.openxmlformats.org/officeDocument/2006/relationships/hyperlink" Target="../../../../mditrani/AppData/Local/AppData/Local/Microsoft/Windows/INetCache/Content.Outlook/INQUILINI/BONIFAZI_48_A/INT_6_BIANCHINI_UBALDO/DOMANDA_DI_ASSEGNAZIONE.pdf" TargetMode="External"/><Relationship Id="rId1089" Type="http://schemas.openxmlformats.org/officeDocument/2006/relationships/hyperlink" Target="../../../../mditrani/AppData/Local/AppData/Local/Microsoft/Windows/INetCache/Content.Outlook/PIANTINE_IMMOBILI/Fiorini/Via%20Fiorini%20n.13/Catastali/INT_4_PIANTINA_CATASTALE.TIF" TargetMode="External"/><Relationship Id="rId16" Type="http://schemas.openxmlformats.org/officeDocument/2006/relationships/hyperlink" Target="../../../../mditrani/AppData/Local/AppData/Local/Microsoft/Windows/INetCache/Content.Outlook/PIANTINE_IMMOBILI/Babuino/CATASTALI/INT_7_PIANTINA_CATASTALE.pdf" TargetMode="External"/><Relationship Id="rId221" Type="http://schemas.openxmlformats.org/officeDocument/2006/relationships/hyperlink" Target="../../../../mditrani/AppData/Local/AppData/Local/Microsoft/Windows/INetCache/Content.Outlook/INQUILINI/NOVACELLA_19/INT_2_PIZZUTI_ANNA_MARIA/CONTRATTO_DI_LOCAZIONE_1_LUGLIO_2019.pdf" TargetMode="External"/><Relationship Id="rId319" Type="http://schemas.openxmlformats.org/officeDocument/2006/relationships/hyperlink" Target="../../../../mditrani/AppData/Local/AppData/Local/Microsoft/Windows/INetCache/Content.Outlook/PIANTINE_IMMOBILI/Babuino/PDF/INT_9.pdf" TargetMode="External"/><Relationship Id="rId526" Type="http://schemas.openxmlformats.org/officeDocument/2006/relationships/hyperlink" Target="../../../../mditrani/AppData/Local/AppData/Local/Microsoft/Windows/INetCache/Content.Outlook/PIANTINE_IMMOBILI/Babuino/PDF/INT_5_6.pdf" TargetMode="External"/><Relationship Id="rId1156" Type="http://schemas.openxmlformats.org/officeDocument/2006/relationships/hyperlink" Target="../../../../mditrani/AppData/Local/AppData/Local/Microsoft/Windows/INetCache/Content.Outlook/VARIE/PASTINI_15/01_esterno.JPG" TargetMode="External"/><Relationship Id="rId733" Type="http://schemas.openxmlformats.org/officeDocument/2006/relationships/hyperlink" Target="../../../../mditrani/AppData/Local/AppData/Local/Microsoft/Windows/INetCache/marco.fichera/AppData/Roaming/Microsoft/PIANTINE_IMMOBILI/Fiorini/Via%20Fiorini%20n.15/File%20PDF/INT_28.pdf" TargetMode="External"/><Relationship Id="rId940" Type="http://schemas.openxmlformats.org/officeDocument/2006/relationships/hyperlink" Target="../../../../mditrani/AppData/Local/AppData/Local/Microsoft/Windows/INetCache/Content.Outlook/INQUILINI/NAVONA/NAVONA_41_MANUFACTUS/CONTRATTO_DI_LOCAZIONE_1_NOVEMBRE_2018.pdf" TargetMode="External"/><Relationship Id="rId1016" Type="http://schemas.openxmlformats.org/officeDocument/2006/relationships/hyperlink" Target="../../../../mditrani/AppData/Local/AppData/Local/Microsoft/Windows/INetCache/Content.Outlook/PIANTINE_IMMOBILI/Novacella/Civico%2019/File%20PDF/INT_2.pdf" TargetMode="External"/><Relationship Id="rId165" Type="http://schemas.openxmlformats.org/officeDocument/2006/relationships/hyperlink" Target="../../../../mditrani/AppData/Local/AppData/Local/Microsoft/Windows/INetCache/Content.Outlook/INQUILINI/FIORINI_13/INT_15_ROCCONI_MARCO/N_159_DEL_24_10_2011_LOCAZIONE_APPARTAMENTO_VIA_FIORINI_13_INT_15_SIG_ROCCONI.doc" TargetMode="External"/><Relationship Id="rId372" Type="http://schemas.openxmlformats.org/officeDocument/2006/relationships/hyperlink" Target="../../../../mditrani/AppData/Local/AppData/Local/Microsoft/Windows/INetCache/Content.Outlook/INQUILINI/GUGLIA-PASTINI-AQUIRO/AQUIRO_70A_BC_SAS/N%2026%20BC%20SAS%20RINNOVO%20CONTRATTO.doc" TargetMode="External"/><Relationship Id="rId677" Type="http://schemas.openxmlformats.org/officeDocument/2006/relationships/hyperlink" Target="../../../../mditrani/AppData/Local/AppData/Local/Microsoft/Windows/INetCache/Content.Outlook/INQUILINI/FIORINI_13/INT_27_TRULLI_RITA/CONTEGGIO_CANONE_DI_LOCAZIONE.xls" TargetMode="External"/><Relationship Id="rId800" Type="http://schemas.openxmlformats.org/officeDocument/2006/relationships/hyperlink" Target="../../../../mditrani/AppData/Local/AppData/Local/Microsoft/Windows/INetCache/Content.Outlook/INQUILINI/NOVACELLA_23/INT_6_IODICE_VINCENZO/VERBALE_DI_ASSEGNAZIONE.pdf" TargetMode="External"/><Relationship Id="rId232" Type="http://schemas.openxmlformats.org/officeDocument/2006/relationships/hyperlink" Target="../../../../mditrani/AppData/Local/AppData/Local/Microsoft/Windows/INetCache/Content.Outlook/INQUILINI/NOVACELLA_25/INT_5_A_6_RONCI_FABIO/CONTRATTO_DI_LOCAZIONE_1_GENNAIO_2019.pdf" TargetMode="External"/><Relationship Id="rId884" Type="http://schemas.openxmlformats.org/officeDocument/2006/relationships/hyperlink" Target="mailto:vincenzo.vittorino@avvlamezia.legalmail.it" TargetMode="External"/><Relationship Id="rId27" Type="http://schemas.openxmlformats.org/officeDocument/2006/relationships/hyperlink" Target="../../../../mditrani/AppData/Local/AppData/Local/Microsoft/Windows/INetCache/Content.Outlook/INQUILINI/BABUINO/SPAGNA_1_B_CALZATURIFICIO_LORI/CONTRATTI_DI_LOCAZIONE/N_137_DEL_26_07_2010_ASSEGNAZIONE_COMMERCIALE_PATRIZIA_PIAZZA_SPAGNA_1_B.doc" TargetMode="External"/><Relationship Id="rId537" Type="http://schemas.openxmlformats.org/officeDocument/2006/relationships/hyperlink" Target="../../../../mditrani/AppData/Local/AppData/Local/Microsoft/Windows/INetCache/Content.Outlook/INQUILINI/BABUINO/BABUINO_106_CN_DISTRIBUTION/CONTRATTO_DI_LOCAZIONE_1_LUGLIO_2014.pdf" TargetMode="External"/><Relationship Id="rId744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951" Type="http://schemas.openxmlformats.org/officeDocument/2006/relationships/hyperlink" Target="../../../../mditrani/AppData/Local/AppData/Local/Microsoft/Windows/INetCache/Content.Outlook/PIANTINE_IMMOBILI/Novacella/Civico%2025/Catastali/INT_9_PIANTINA_CATASTALE.png" TargetMode="External"/><Relationship Id="rId1167" Type="http://schemas.openxmlformats.org/officeDocument/2006/relationships/hyperlink" Target="../../../../mditrani/AppData/Local/AppData/Local/Microsoft/Windows/INetCache/marco.fichera/AppData/Roaming/Microsoft/VARIE/ISOLA_MADRE_15/FOTO_IMMOBILE.jpg" TargetMode="External"/><Relationship Id="rId80" Type="http://schemas.openxmlformats.org/officeDocument/2006/relationships/hyperlink" Target="../../../../mditrani/AppData/Local/AppData/Local/Microsoft/Windows/INetCache/Content.Outlook/INQUILINI/BONIFAZI_48_A/INT_5_ONETTI_MARTINA/CONTRATTO_DI_LOCAZIONE_1_GENNAIO_2019.pdf" TargetMode="External"/><Relationship Id="rId176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383" Type="http://schemas.openxmlformats.org/officeDocument/2006/relationships/hyperlink" Target="../../../../mditrani/AppData/Local/AppData/Local/Microsoft/Windows/INetCache/Content.Outlook/INQUILINI/PORTA_SETTIMIANA/PS_1_PANELLA_FRANCA/CONTEGGIO_CANONE_DI_LOCAZIONE.xls" TargetMode="External"/><Relationship Id="rId590" Type="http://schemas.openxmlformats.org/officeDocument/2006/relationships/hyperlink" Target="../../../../mditrani/AppData/Local/AppData/Local/Microsoft/Windows/INetCache/marco.fichera/AppData/Roaming/Microsoft/PIANTINE_IMMOBILI/Novacella/Civico%2023/Catastali/INT_3.png" TargetMode="External"/><Relationship Id="rId604" Type="http://schemas.openxmlformats.org/officeDocument/2006/relationships/hyperlink" Target="../../../../mditrani/AppData/Local/AppData/Local/Microsoft/Windows/INetCache/Content.Outlook/INQUILINI/NOVACELLA_23/INT_9_A_16_VIGNOLO_CLAUDIO/CONTRATTO_DI_LOCAZIONE_1_GENNAIO_2020.pdf" TargetMode="External"/><Relationship Id="rId811" Type="http://schemas.openxmlformats.org/officeDocument/2006/relationships/hyperlink" Target="mailto:hotelcambridgesnc@pec.it" TargetMode="External"/><Relationship Id="rId1027" Type="http://schemas.openxmlformats.org/officeDocument/2006/relationships/hyperlink" Target="../../../../mditrani/AppData/Local/AppData/Local/Microsoft/Windows/INetCache/Content.Outlook/INQUILINI/BONIFAZI_48_B/INT_13_MINUT_IONEL_LUCIAN/CONTRATTO_DI_LOCAZIONE_1_GIUGNO_2019.pdf" TargetMode="External"/><Relationship Id="rId243" Type="http://schemas.openxmlformats.org/officeDocument/2006/relationships/hyperlink" Target="../../../../mditrani/AppData/Local/AppData/Local/Microsoft/Windows/INetCache/Content.Outlook/PIANTINE_IMMOBILI/Fiorini/Via%20Fiorini%20n.15/File%20PDF/INT_5.pdf" TargetMode="External"/><Relationship Id="rId450" Type="http://schemas.openxmlformats.org/officeDocument/2006/relationships/hyperlink" Target="../../../../mditrani/AppData/Local/AppData/Local/Microsoft/Windows/INetCache/Content.Outlook/PIANTINE_IMMOBILI/Fiorini/Via%20Fiorini%20n.15/Catastali/INT_15_VISURA_CATASTALE.pdf" TargetMode="External"/><Relationship Id="rId688" Type="http://schemas.openxmlformats.org/officeDocument/2006/relationships/hyperlink" Target="../../../../mditrani/AppData/Local/AppData/Local/Microsoft/Windows/INetCache/marco.fichera/AppData/Roaming/Microsoft/PIANTINE_IMMOBILI/Fiorini/Via%20Fiorini%20n.13/Catastali/INT_1.TIF" TargetMode="External"/><Relationship Id="rId895" Type="http://schemas.openxmlformats.org/officeDocument/2006/relationships/hyperlink" Target="../../../../mditrani/AppData/Local/AppData/Local/Microsoft/Windows/INetCache/Content.Outlook/PIANTINE_IMMOBILI/Bonifazi/Via%20Bonifazzi%2048A/Catastali/INT_4_VISURA_CATASTALE.pdf" TargetMode="External"/><Relationship Id="rId909" Type="http://schemas.openxmlformats.org/officeDocument/2006/relationships/hyperlink" Target="../../../../mditrani/AppData/Local/AppData/Local/Microsoft/Windows/INetCache/Content.Outlook/INQUILINI/GUGLIA-PASTINI-AQUIRO/PASTINI_18BIS_ANYTIME/CONTEGGIO_CANONE_DI_LOCAZIONE.xls" TargetMode="External"/><Relationship Id="rId1080" Type="http://schemas.openxmlformats.org/officeDocument/2006/relationships/hyperlink" Target="../../../../mditrani/AppData/Local/AppData/Local/Microsoft/Windows/INetCache/Content.Outlook/INQUILINI/FIORINI_15/INT_9_CACCIATORE_DANIELE/CONTRATTO_DI_LOCAZIONE_1_DICEMBRE_2019.pdf" TargetMode="External"/><Relationship Id="rId38" Type="http://schemas.openxmlformats.org/officeDocument/2006/relationships/hyperlink" Target="../../../../mditrani/AppData/Local/AppData/Local/Microsoft/Windows/INetCache/Content.Outlook/PIANTINE_IMMOBILI/Bonifazi/Via%20Bonifazzi%2048A/Catastali/INT_5_PIANTINA_CATASTALE.TIF" TargetMode="External"/><Relationship Id="rId103" Type="http://schemas.openxmlformats.org/officeDocument/2006/relationships/hyperlink" Target="../../../../mditrani/AppData/Local/AppData/Local/Microsoft/Windows/INetCache/marco.fichera/AppData/Roaming/Microsoft/INQUILINI/BONIFAZI_48_B/INT_4_ARSI_NUNZIATINA/CONTRATTO_LOCAZIONE/N_130_DEL_19_09_2011_RINNOVO_CONTRATTO_LOCAZIONE_ARSI_NUNZIATINA.doc" TargetMode="External"/><Relationship Id="rId310" Type="http://schemas.openxmlformats.org/officeDocument/2006/relationships/hyperlink" Target="mailto:eleonora@cirullo.it" TargetMode="External"/><Relationship Id="rId548" Type="http://schemas.openxmlformats.org/officeDocument/2006/relationships/hyperlink" Target="../../../../mditrani/AppData/Local/AppData/Local/Microsoft/Windows/INetCache/Content.Outlook/PIANTINE_IMMOBILI/Guglia-Pastini-Aquiro/CATASTALI/AQUIRO_71_VISURA_CATASTALE.pdf" TargetMode="External"/><Relationship Id="rId755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962" Type="http://schemas.openxmlformats.org/officeDocument/2006/relationships/hyperlink" Target="../../../../mditrani/AppData/Local/AppData/Local/Microsoft/Windows/INetCache/Content.Outlook/PIANTINE_IMMOBILI/Novacella/Civico%2025/Catastali/INT_8_PIANTINA_CATASTALE.pdf" TargetMode="External"/><Relationship Id="rId1178" Type="http://schemas.openxmlformats.org/officeDocument/2006/relationships/hyperlink" Target="../../../../mditrani/AppData/Local/AppData/Local/Microsoft/Windows/INetCache/Content.Outlook/VARIE/PASTINI_15/FASCICOLO_FABBRICATO.pdf" TargetMode="External"/><Relationship Id="rId91" Type="http://schemas.openxmlformats.org/officeDocument/2006/relationships/hyperlink" Target="../../../../mditrani/AppData/Local/AppData/Local/Microsoft/Windows/INetCache/marco.fichera/AppData/Roaming/Microsoft/INQUILINI/BONIFAZI_48_B/INT_1_SCANZANI_ANTONELLA/CONTRATTO_LOCAZIONE/SCANZANI%20ANTONELLA.pdf" TargetMode="External"/><Relationship Id="rId187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394" Type="http://schemas.openxmlformats.org/officeDocument/2006/relationships/hyperlink" Target="../../../../mditrani/AppData/Local/AppData/Local/Microsoft/Windows/INetCache/Content.Outlook/PIANTINE_IMMOBILI/Navona/PDF/NAVONA_42.pdf" TargetMode="External"/><Relationship Id="rId408" Type="http://schemas.openxmlformats.org/officeDocument/2006/relationships/hyperlink" Target="mailto:fra.bonetti@me.com" TargetMode="External"/><Relationship Id="rId615" Type="http://schemas.openxmlformats.org/officeDocument/2006/relationships/hyperlink" Target="../../../../mditrani/AppData/Local/AppData/Local/Microsoft/Windows/INetCache/Content.Outlook/PIANTINE_IMMOBILI/Novacella/Civico%2025/Catastali/INT_10_PIANTINA%20_CATASTALE.png" TargetMode="External"/><Relationship Id="rId822" Type="http://schemas.openxmlformats.org/officeDocument/2006/relationships/hyperlink" Target="../../../../mditrani/AppData/Local/AppData/Local/Microsoft/Windows/INetCache/Content.Outlook/INQUILINI/ISOLA_MADRE_15/INT_21_SERANTONI_FRANCO/CONTRATTO_DI_COMODATO_1_GENNAIO_2019.pdf" TargetMode="External"/><Relationship Id="rId1038" Type="http://schemas.openxmlformats.org/officeDocument/2006/relationships/hyperlink" Target="../../../../mditrani/AppData/Local/AppData/Local/Microsoft/Windows/INetCache/Content.Outlook/INQUILINI/NOVACELLA_19/INT_2_PIZZUTI_ANNA_MARIA/CONTEGGIO_CANONE_DI_LOCAZIONE.xls" TargetMode="External"/><Relationship Id="rId254" Type="http://schemas.openxmlformats.org/officeDocument/2006/relationships/hyperlink" Target="../../../../mditrani/AppData/Local/AppData/Local/Microsoft/Windows/INetCache/Content.Outlook/PIANTINE_IMMOBILI/Fiorini/Via%20Fiorini%20n.15/Catastali/INT_11_PIANTINA_CATASTALE.TIF" TargetMode="External"/><Relationship Id="rId699" Type="http://schemas.openxmlformats.org/officeDocument/2006/relationships/hyperlink" Target="../../../../mditrani/AppData/Local/AppData/Local/Microsoft/Windows/INetCache/Content.Outlook/PIANTINE_IMMOBILI/Fiorini/Via%20Fiorini%20n.15/File%20PDF/INT_2.pdf" TargetMode="External"/><Relationship Id="rId1091" Type="http://schemas.openxmlformats.org/officeDocument/2006/relationships/hyperlink" Target="../../../../mditrani/AppData/Local/AppData/Local/Microsoft/Windows/INetCache/Content.Outlook/PIANTINE_IMMOBILI/Novacella/Civico%2019/Catastali/INT_1_PIANTINA_CATASTALE.png" TargetMode="External"/><Relationship Id="rId1105" Type="http://schemas.openxmlformats.org/officeDocument/2006/relationships/hyperlink" Target="../../../../mditrani/AppData/Local/AppData/Local/Microsoft/Windows/INetCache/Content.Outlook/PIANTINE_IMMOBILI/Novacella/Civico%2019/File%20PDF/INT_11.pdf" TargetMode="External"/><Relationship Id="rId49" Type="http://schemas.openxmlformats.org/officeDocument/2006/relationships/hyperlink" Target="../../../../mditrani/AppData/Local/AppData/Local/Microsoft/Windows/INetCache/Content.Outlook/PIANTINE_IMMOBILI/Bonifazi/Via%20Bonifazzi%2048A/Catastali/INT_13_PIANTINA_CATASTALE.TIF" TargetMode="External"/><Relationship Id="rId114" Type="http://schemas.openxmlformats.org/officeDocument/2006/relationships/hyperlink" Target="../../../../mditrani/AppData/Local/AppData/Local/Microsoft/Windows/INetCache/Content.Outlook/PIANTINE_IMMOBILI/Bonifazi/Via%20Bonifazzi%2048B/Catastali/INT_12_PIANTINA_CATASTALE.TIF" TargetMode="External"/><Relationship Id="rId461" Type="http://schemas.openxmlformats.org/officeDocument/2006/relationships/hyperlink" Target="../../../../mditrani/AppData/Local/AppData/Local/Microsoft/Windows/INetCache/Content.Outlook/PIANTINE_IMMOBILI/Fiorini/Via%20Fiorini%20n.13/Catastali/INT_37_VISURA_CATASTALE.pdf" TargetMode="External"/><Relationship Id="rId559" Type="http://schemas.openxmlformats.org/officeDocument/2006/relationships/hyperlink" Target="../../../../mditrani/AppData/Local/AppData/Local/Microsoft/Windows/INetCache/Content.Outlook/PIANTINE_IMMOBILI/Pastini/CATASTALI/INT_3_VISURA_CATASTALE.pdf" TargetMode="External"/><Relationship Id="rId766" Type="http://schemas.openxmlformats.org/officeDocument/2006/relationships/hyperlink" Target="../../../../mditrani/AppData/Local/AppData/Local/Microsoft/Windows/INetCache/Content.Outlook/INQUILINI/GUGLIA-PASTINI-AQUIRO/PASTINI_17A_%20ROTONDA/PASSAPORTO.pdf" TargetMode="External"/><Relationship Id="rId1189" Type="http://schemas.openxmlformats.org/officeDocument/2006/relationships/hyperlink" Target="../../../../mditrani/AppData/Local/AppData/Local/Microsoft/Windows/INetCache/Content.Outlook/VARIE/CASTEL_GANDOLFO/RIEPILOGO_PATRIMONIO_IMMOBILIARE.pdf" TargetMode="External"/><Relationship Id="rId198" Type="http://schemas.openxmlformats.org/officeDocument/2006/relationships/hyperlink" Target="../../../../mditrani/AppData/Local/AppData/Local/Microsoft/Windows/INetCache/marco.fichera/AppData/Roaming/Microsoft/INQUILINI/FIORINI_13/INT_38_CAPRICCIOLI_OVIDIO/CONTRATTO_LOCAZIONE/N_200_DEL_03_12_2010_RINNOVO_CONTRATTO_CAPRICCIOLI_OVIDIO.doc" TargetMode="External"/><Relationship Id="rId321" Type="http://schemas.openxmlformats.org/officeDocument/2006/relationships/hyperlink" Target="../../../../mditrani/AppData/Local/AppData/Local/Microsoft/Windows/INetCache/marco.fichera/AppData/Roaming/Microsoft/PIANTINE_IMMOBILI/Scala/PDF/INT_1.pdf" TargetMode="External"/><Relationship Id="rId419" Type="http://schemas.openxmlformats.org/officeDocument/2006/relationships/hyperlink" Target="../../../../mditrani/AppData/Local/AppData/Local/Microsoft/Windows/INetCache/Content.Outlook/PIANTINE_IMMOBILI/Novacella/Civico%2025/Catastali/INT_14_VISURA_CATASTALE.pdf" TargetMode="External"/><Relationship Id="rId626" Type="http://schemas.openxmlformats.org/officeDocument/2006/relationships/hyperlink" Target="../../../../mditrani/AppData/Local/AppData/Local/Microsoft/Windows/INetCache/Content.Outlook/PIANTINE_IMMOBILI/Novacella/Civico%2019/File%20PDF/INT_6.pdf" TargetMode="External"/><Relationship Id="rId973" Type="http://schemas.openxmlformats.org/officeDocument/2006/relationships/hyperlink" Target="../../../../mditrani/AppData/Local/AppData/Local/Microsoft/Windows/INetCache/Content.Outlook/INQUILINI/MARCO_AURELIO/MARCO_AURELIO_35_COMMISSARIATO_E_CASERMA_CELIO/INDENNITA'_DI_OCCUPAZIONE_ANNO_2019.pdf" TargetMode="External"/><Relationship Id="rId1049" Type="http://schemas.openxmlformats.org/officeDocument/2006/relationships/hyperlink" Target="mailto:eva.falasca@gmail.com" TargetMode="External"/><Relationship Id="rId833" Type="http://schemas.openxmlformats.org/officeDocument/2006/relationships/hyperlink" Target="../../../../mditrani/AppData/Local/AppData/Local/Microsoft/Windows/INetCache/Content.Outlook/INQUILINI/MARCO_AURELIO/MARCO_AURELIO_31_INT_16_POLETTI_PAOLO/DEPOSITO_CAUZIONALE.pdf" TargetMode="External"/><Relationship Id="rId1116" Type="http://schemas.openxmlformats.org/officeDocument/2006/relationships/hyperlink" Target="../../../../mditrani/AppData/Local/AppData/Local/Microsoft/Windows/INetCache/Content.Outlook/INQUILINI/BABUINO/INT_1_2_S_&amp;_PARTNERS_SRL/ATTO_COSTITUTIVO.pdf" TargetMode="External"/><Relationship Id="rId265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472" Type="http://schemas.openxmlformats.org/officeDocument/2006/relationships/hyperlink" Target="../../../../mditrani/AppData/Local/AppData/Local/Microsoft/Windows/INetCache/Content.Outlook/PIANTINE_IMMOBILI/Fiorini/Via%20Fiorini%20n.13/Catastali/INT_16_VISURA_CATASTALE.pdf" TargetMode="External"/><Relationship Id="rId900" Type="http://schemas.openxmlformats.org/officeDocument/2006/relationships/hyperlink" Target="../../../../mditrani/AppData/Local/AppData/Local/Microsoft/Windows/INetCache/Content.Outlook/PIANTINE_IMMOBILI/Guglia-Pastini-Aquiro/CATASTALI/PASTINI_18_BIS_VISURA_CATASTALE.pdf" TargetMode="External"/><Relationship Id="rId125" Type="http://schemas.openxmlformats.org/officeDocument/2006/relationships/hyperlink" Target="../../../../mditrani/AppData/Local/AppData/Local/Microsoft/Windows/INetCache/marco.fichera/AppData/Roaming/Microsoft/PIANTINE_IMMOBILI/Bonifazi/Via%20Bonifazzi%2048B/Catastali/INT_8.TIF" TargetMode="External"/><Relationship Id="rId332" Type="http://schemas.openxmlformats.org/officeDocument/2006/relationships/hyperlink" Target="../../../../mditrani/AppData/Local/AppData/Local/Microsoft/Windows/INetCache/Content.Outlook/PIANTINE_IMMOBILI/Bonifazi/Via%20Bonifazzi%2048B/File%20PDF/INT_2.pdf" TargetMode="External"/><Relationship Id="rId777" Type="http://schemas.openxmlformats.org/officeDocument/2006/relationships/hyperlink" Target="../../../../mditrani/AppData/Local/AppData/Local/Microsoft/Windows/INetCache/Content.Outlook/PIANTINE_IMMOBILI/Guglia-Pastini-Aquiro/PDF/PASTINI_18_BIS.pdf" TargetMode="External"/><Relationship Id="rId984" Type="http://schemas.openxmlformats.org/officeDocument/2006/relationships/hyperlink" Target="../../../../mditrani/AppData/Local/AppData/Local/Microsoft/Windows/INetCache/Content.Outlook/PIANTINE_IMMOBILI/Novacella/Civico%2025/Catastali/INT_5_VISURA_CATASTALE.pdf" TargetMode="External"/><Relationship Id="rId637" Type="http://schemas.openxmlformats.org/officeDocument/2006/relationships/hyperlink" Target="../../../../mditrani/AppData/Local/AppData/Local/Microsoft/Windows/INetCache/Content.Outlook/PIANTINE_IMMOBILI/Fiorini/Via%20Fiorini%20n.13/File%20PDF/INT_5.pdf" TargetMode="External"/><Relationship Id="rId844" Type="http://schemas.openxmlformats.org/officeDocument/2006/relationships/hyperlink" Target="../../../../mditrani/AppData/Local/AppData/Local/Microsoft/Windows/INetCache/Content.Outlook/INQUILINI/ISOLA_MADRE_15/INT_22_COPELLO_MASSIMO/CONTRATTO_DI_COMODATO_1_AGOSTO_2019.pdf" TargetMode="External"/><Relationship Id="rId276" Type="http://schemas.openxmlformats.org/officeDocument/2006/relationships/hyperlink" Target="../../../../mditrani/AppData/Local/AppData/Local/Microsoft/Windows/INetCache/marco.fichera/AppData/Roaming/Microsoft/INQUILINI/FIORINI_15/INT_20_BUCCI_FRANCESCA/CONTRATTO_LOCAZIONE/N_166_DEL_14_11_2011_RINNOVO_LOCAZIONE_VIA_FIORINI_15_INT_20_BUCCI_FRANCESCA.doc" TargetMode="External"/><Relationship Id="rId483" Type="http://schemas.openxmlformats.org/officeDocument/2006/relationships/hyperlink" Target="../../../../mditrani/AppData/Local/AppData/Local/Microsoft/Windows/INetCache/Content.Outlook/PIANTINE_IMMOBILI/Fiorini/Via%20Fiorini%20n.13/Catastali/INT_2_VISURA_CATASTALE.pdf" TargetMode="External"/><Relationship Id="rId690" Type="http://schemas.openxmlformats.org/officeDocument/2006/relationships/hyperlink" Target="../../../../mditrani/AppData/Local/AppData/Local/Microsoft/Windows/INetCache/Content.Outlook/INQUILINI/FIORINI_13/INT_40_CIRELLI_MARIANO/CONTRATTO_DI_LOCAZIONE_1_FEBBRAIO_2015.pdf" TargetMode="External"/><Relationship Id="rId704" Type="http://schemas.openxmlformats.org/officeDocument/2006/relationships/hyperlink" Target="../../../../mditrani/AppData/Local/AppData/Local/Microsoft/Windows/INetCache/Content.Outlook/PIANTINE_IMMOBILI/Fiorini/Via%20Fiorini%20n.15/File%20PDF/INT_9.pdf" TargetMode="External"/><Relationship Id="rId911" Type="http://schemas.openxmlformats.org/officeDocument/2006/relationships/hyperlink" Target="../../../../mditrani/AppData/Local/AppData/Local/Microsoft/Windows/INetCache/Content.Outlook/INQUILINI/GUGLIA-PASTINI-AQUIRO/PASTINI_18BIS_ANYTIME/POLIZZA_FIDEIUSSORIA.pdf" TargetMode="External"/><Relationship Id="rId1127" Type="http://schemas.openxmlformats.org/officeDocument/2006/relationships/hyperlink" Target="../../../../mditrani/AppData/Local/AppData/Local/Microsoft/Windows/INetCache/Content.Outlook/INQUILINI/GUGLIA-PASTINI-AQUIRO/GUGLIA_69_B_P_1_PADRI_SOMASCHI/DELIBERA_68_27_MARZO_2003.pdf" TargetMode="External"/><Relationship Id="rId40" Type="http://schemas.openxmlformats.org/officeDocument/2006/relationships/hyperlink" Target="../../../../mditrani/AppData/Local/AppData/Local/Microsoft/Windows/INetCache/Content.Outlook/PIANTINE_IMMOBILI/Bonifazi/Via%20Bonifazzi%2048A/Catastali/INT_6_PIANTINA_CATASTALE.TIF" TargetMode="External"/><Relationship Id="rId136" Type="http://schemas.openxmlformats.org/officeDocument/2006/relationships/hyperlink" Target="../../../../mditrani/AppData/Local/AppData/Local/Microsoft/Windows/INetCache/Content.Outlook/INQUILINI/FIORINI_13/INT_4_DI_BATTISTA_VALENTINA/CONTRATTO_DI_LOCAZIONE_1_GENNAIO_2020.pdf" TargetMode="External"/><Relationship Id="rId343" Type="http://schemas.openxmlformats.org/officeDocument/2006/relationships/hyperlink" Target="mailto:ampizzuti2013@gmail.com" TargetMode="External"/><Relationship Id="rId550" Type="http://schemas.openxmlformats.org/officeDocument/2006/relationships/hyperlink" Target="../../../../mditrani/AppData/Local/AppData/Local/Microsoft/Windows/INetCache/marco.fichera/AppData/Roaming/Microsoft/PIANTINE_IMMOBILI/Pastini/CATASTALI/INT_2.pdf" TargetMode="External"/><Relationship Id="rId788" Type="http://schemas.openxmlformats.org/officeDocument/2006/relationships/hyperlink" Target="../../../../mditrani/AppData/Local/AppData/Local/Microsoft/Windows/INetCache/Content.Outlook/INQUILINI/ISOLA_MADRE_15/INT_31_CASALE_MARIA/CONTRATTO_DI_COMODATO_1_GENNAIO_2019.pdf" TargetMode="External"/><Relationship Id="rId995" Type="http://schemas.openxmlformats.org/officeDocument/2006/relationships/hyperlink" Target="../../../../mditrani/AppData/Local/AppData/Local/Microsoft/Windows/INetCache/Content.Outlook/INQUILINI/BABUINO/INT_5_6_SPAGNA_HOTEL_S_R_L/POLIZZA_FIDEJUSSORIA.pdf" TargetMode="External"/><Relationship Id="rId1180" Type="http://schemas.openxmlformats.org/officeDocument/2006/relationships/hyperlink" Target="../../../../mditrani/AppData/Local/AppData/Local/Microsoft/Windows/INetCache/Content.Outlook/VARIE/GUGLIA_PASTINI_AQUIRO/RIEPILOGO_PATRIMONIO_IMMOBILIARE.pdf" TargetMode="External"/><Relationship Id="rId203" Type="http://schemas.openxmlformats.org/officeDocument/2006/relationships/hyperlink" Target="../../../../mditrani/AppData/Local/AppData/Local/Microsoft/Windows/INetCache/Content.Outlook/PIANTINE_IMMOBILI/Fiorini/Via%20Fiorini%20n.13/File%20PDF/INT_38.pdf" TargetMode="External"/><Relationship Id="rId648" Type="http://schemas.openxmlformats.org/officeDocument/2006/relationships/hyperlink" Target="../../../../mditrani/AppData/Local/AppData/Local/Microsoft/Windows/INetCache/marco.fichera/AppData/Roaming/Microsoft/PIANTINE_IMMOBILI/Fiorini/Via%20Fiorini%20n.13/Catastali/INT_1.TIF" TargetMode="External"/><Relationship Id="rId855" Type="http://schemas.openxmlformats.org/officeDocument/2006/relationships/hyperlink" Target="../../../../mditrani/AppData/Local/AppData/Local/Microsoft/Windows/INetCache/Content.Outlook/INQUILINI/FIORINI_15/INT_13_DE_NARDO_SALVATORE/DOMANDA_DI_ASSEGNAZIONE.pdf" TargetMode="External"/><Relationship Id="rId1040" Type="http://schemas.openxmlformats.org/officeDocument/2006/relationships/hyperlink" Target="../../../../mditrani/AppData/Local/AppData/Local/Microsoft/Windows/INetCache/Content.Outlook/PIANTINE_IMMOBILI/Novacella/Civico%2019/Catastali/INT_2_VISURA_CATASTALE.pdf" TargetMode="External"/><Relationship Id="rId287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410" Type="http://schemas.openxmlformats.org/officeDocument/2006/relationships/hyperlink" Target="../../../../mditrani/AppData/Local/AppData/Local/Microsoft/Windows/INetCache/Content.Outlook/PIANTINE_IMMOBILI/Fiorini/Via%20Fiorini%20n.15/Catastali/INT_14_VISURA_CATASTALE.pdf" TargetMode="External"/><Relationship Id="rId494" Type="http://schemas.openxmlformats.org/officeDocument/2006/relationships/hyperlink" Target="../../../../mditrani/AppData/Local/AppData/Local/Microsoft/Windows/INetCache/Content.Outlook/PIANTINE_IMMOBILI/Bonifazi/Via%20Bonifazzi%2048B/Catastali/INT_10_VISURA_CATASTALE.pdf" TargetMode="External"/><Relationship Id="rId508" Type="http://schemas.openxmlformats.org/officeDocument/2006/relationships/hyperlink" Target="../../../../mditrani/AppData/Local/AppData/Local/Microsoft/Windows/INetCache/Content.Outlook/PIANTINE_IMMOBILI/Bonifazi/Via%20Bonifazzi%2048A/Catastali/INT_1_VISURA_CATASTALE.pdf" TargetMode="External"/><Relationship Id="rId715" Type="http://schemas.openxmlformats.org/officeDocument/2006/relationships/hyperlink" Target="../../../../mditrani/AppData/Local/AppData/Local/Microsoft/Windows/INetCache/Content.Outlook/INQUILINI/FIORINI_15/INT_22_ONORATI_RICCARDO/CONTRATTO_LOCAZIONE/CONTRATTO_DI_LOCAZIONE_1_LUGLIO_2014.pdf" TargetMode="External"/><Relationship Id="rId922" Type="http://schemas.openxmlformats.org/officeDocument/2006/relationships/hyperlink" Target="../../../../mditrani/AppData/Local/AppData/Local/Microsoft/Windows/INetCache/Content.Outlook/PIANTINE_IMMOBILI/Bonifazi/Via%20Bonifazzi%2048B/Catastali/INT_6_VISURA_CATASTALE.pdf" TargetMode="External"/><Relationship Id="rId1138" Type="http://schemas.openxmlformats.org/officeDocument/2006/relationships/hyperlink" Target="../../../../mditrani/AppData/Local/AppData/Local/Microsoft/Windows/INetCache/Content.Outlook/INQUILINI/BONIFAZI_48_B/INT_2_MACCIONI_ORNELLA/CARTA_DI_IDENTITA'.pdf" TargetMode="External"/><Relationship Id="rId147" Type="http://schemas.openxmlformats.org/officeDocument/2006/relationships/hyperlink" Target="../../../../mditrani/AppData/Local/AppData/Local/Microsoft/Windows/INetCache/Content.Outlook/PIANTINE_IMMOBILI/Fiorini/Via%20Fiorini%20n.13/File%20PDF/INT_2.pdf" TargetMode="External"/><Relationship Id="rId354" Type="http://schemas.openxmlformats.org/officeDocument/2006/relationships/hyperlink" Target="../../../../mditrani/AppData/Local/AppData/Local/Microsoft/Windows/INetCache/Content.Outlook/PIANTINE_IMMOBILI/Novacella/Civico%2019/Catastali/INT_A_PIANTINA_CATASTALE.png" TargetMode="External"/><Relationship Id="rId799" Type="http://schemas.openxmlformats.org/officeDocument/2006/relationships/hyperlink" Target="../../../../mditrani/AppData/Local/AppData/Local/Microsoft/Windows/INetCache/Content.Outlook/INQUILINI/PASTINI_15/INT_6_DE_VELLIS_ENNIO/CONTRATTO_DI_LOCAZIONE_1_GIUGNO_2016.pdf" TargetMode="External"/><Relationship Id="rId1191" Type="http://schemas.openxmlformats.org/officeDocument/2006/relationships/hyperlink" Target="../../../../mditrani/AppData/Local/AppData/Local/Microsoft/Windows/INetCache/Content.Outlook/VARIE/BONIFAZI_48_B/RIEPILOGO_PATRIMONIO_IMMOBILIARE.pdf" TargetMode="External"/><Relationship Id="rId1205" Type="http://schemas.openxmlformats.org/officeDocument/2006/relationships/comments" Target="../comments1.xml"/><Relationship Id="rId51" Type="http://schemas.openxmlformats.org/officeDocument/2006/relationships/hyperlink" Target="../../../../mditrani/AppData/Local/AppData/Local/Microsoft/Windows/INetCache/marco.fichera/AppData/Roaming/Microsoft/INQUILINI/BONIFAZI_48_A/INT_13_MARCANTONI_MARIA/CONTRATTI_DI_LOCAZIONE/N_168_DEL_14_11_2011_RINNOVO_LOCAZIONE_VIA_BONIFAZI_48_A_INT_13_MARCANTONI_MARIA.doc" TargetMode="External"/><Relationship Id="rId561" Type="http://schemas.openxmlformats.org/officeDocument/2006/relationships/hyperlink" Target="../../../../mditrani/AppData/Local/AppData/Local/Microsoft/Windows/INetCache/Content.Outlook/PIANTINE_IMMOBILI/Pastini/PDF/INT_4.pdf" TargetMode="External"/><Relationship Id="rId659" Type="http://schemas.openxmlformats.org/officeDocument/2006/relationships/hyperlink" Target="../../../../mditrani/AppData/Local/AppData/Local/Microsoft/Windows/INetCache/Content.Outlook/PIANTINE_IMMOBILI/Fiorini/Via%20Fiorini%20n.13/Catastali/INT_20_VISURA_CATASTALE.pdf" TargetMode="External"/><Relationship Id="rId866" Type="http://schemas.openxmlformats.org/officeDocument/2006/relationships/hyperlink" Target="../../../../mditrani/AppData/Local/AppData/Local/Microsoft/Windows/INetCache/Content.Outlook/PIANTINE_IMMOBILI/Navona/CATASTALI/INT_2_VISURA_CATASTALE.pdf" TargetMode="External"/><Relationship Id="rId214" Type="http://schemas.openxmlformats.org/officeDocument/2006/relationships/hyperlink" Target="../../../../mditrani/AppData/Local/AppData/Local/Microsoft/Windows/INetCache/Content.Outlook/INQUILINI/FIORINI_15/INT_5_CALDARI_ALVARO/CONTRATTO_DI_LOCAZIONE_1_DICEMBRE_2019.pdf" TargetMode="External"/><Relationship Id="rId298" Type="http://schemas.openxmlformats.org/officeDocument/2006/relationships/hyperlink" Target="../../../../mditrani/AppData/Local/AppData/Local/Microsoft/Windows/INetCache/Content.Outlook/INQUILINI/PASTINI_15/PASTINI_13_14_15_INT_1_IL_BARROCCIO_2015_SRL/CONTRATTO_DI_LOCAZIONE_1_MARZO_2011.pdf" TargetMode="External"/><Relationship Id="rId421" Type="http://schemas.openxmlformats.org/officeDocument/2006/relationships/hyperlink" Target="../../../../mditrani/AppData/Local/AppData/Local/Microsoft/Windows/INetCache/Content.Outlook/PIANTINE_IMMOBILI/Novacella/Civico%2019/Catastali/INT_12_VISURA_CATASTALE.pdf" TargetMode="External"/><Relationship Id="rId519" Type="http://schemas.openxmlformats.org/officeDocument/2006/relationships/hyperlink" Target="../../../../mditrani/AppData/Local/AppData/Local/Microsoft/Windows/INetCache/Content.Outlook/INQUILINI/FIORINI_15/INT_27_BRAVI_FEDERICA/CONTRATTO_DI_LOCAZIONE_1_APRILE_2016.pdf" TargetMode="External"/><Relationship Id="rId1051" Type="http://schemas.openxmlformats.org/officeDocument/2006/relationships/hyperlink" Target="../../../../mditrani/AppData/Local/AppData/Local/Microsoft/Windows/INetCache/Content.Outlook/INQUILINI/BONIFAZI_48_B/INT_5_FALASCA_EVA/DEPOSITO_CAUZIONALE.pdf" TargetMode="External"/><Relationship Id="rId1149" Type="http://schemas.openxmlformats.org/officeDocument/2006/relationships/hyperlink" Target="../../../../mditrani/AppData/Local/AppData/Local/Microsoft/Windows/INetCache/marco.fichera/AppData/Roaming/Microsoft/VARIE/FIORINI_13/RIEPILOGO_PATRIMONIO_IMMOBILIARE.pdf" TargetMode="External"/><Relationship Id="rId158" Type="http://schemas.openxmlformats.org/officeDocument/2006/relationships/hyperlink" Target="../../../../mditrani/AppData/Local/AppData/Local/Microsoft/Windows/INetCache/Content.Outlook/INQUILINI/FIORINI_13/INT_11_A18_PRESCIUTTINI_MARIA_LUISA/N.79%20RINNOVO%20LOCAZIONE%20SIG%20RA%20PRESCIUTTINI%20MARIA%20LUISA%20VIA%20VITTORIO%20FIORINI%20N%20%2013%20INT%20%2011%20E%20RELATIVO%20POSTO%20AUTO%20A-18.pdf" TargetMode="External"/><Relationship Id="rId726" Type="http://schemas.openxmlformats.org/officeDocument/2006/relationships/hyperlink" Target="../../../../mditrani/AppData/Local/AppData/Local/Microsoft/Windows/INetCache/Content.Outlook/PIANTINE_IMMOBILI/Fiorini/Via%20Fiorini%20n.15/Catastali/INT_23_VISURA_CATASTALE.pdf" TargetMode="External"/><Relationship Id="rId933" Type="http://schemas.openxmlformats.org/officeDocument/2006/relationships/hyperlink" Target="../../../../mditrani/AppData/Local/AppData/Local/Microsoft/Windows/INetCache/Content.Outlook/INQUILINI/BONIFAZI_48_B/INT_6_GISONDI_GIANNI/CONTRATTO_DI_LOCAZIONE_1_OTTOBRE_2018.pdf" TargetMode="External"/><Relationship Id="rId1009" Type="http://schemas.openxmlformats.org/officeDocument/2006/relationships/hyperlink" Target="mailto:jaymysrl@legalmail.it;rubinraffaele@gmail.com" TargetMode="External"/><Relationship Id="rId62" Type="http://schemas.openxmlformats.org/officeDocument/2006/relationships/hyperlink" Target="../../../../mditrani/AppData/Local/AppData/Local/Microsoft/Windows/INetCache/marco.fichera/AppData/Roaming/Microsoft/PIANTINE_IMMOBILI/Seminario/INT_4.pdf" TargetMode="External"/><Relationship Id="rId365" Type="http://schemas.openxmlformats.org/officeDocument/2006/relationships/hyperlink" Target="../../../../mditrani/AppData/Local/AppData/Local/Microsoft/Windows/INetCache/Content.Outlook/PIANTINE_IMMOBILI/Novacella/Civico%2019/File%20PDF/INT_3.pdf" TargetMode="External"/><Relationship Id="rId572" Type="http://schemas.openxmlformats.org/officeDocument/2006/relationships/hyperlink" Target="../../../../mditrani/AppData/Local/AppData/Local/Microsoft/Windows/INetCache/Content.Outlook/PIANTINE_IMMOBILI/Seminario/PDF/SEMINARIO_103.pdf" TargetMode="External"/><Relationship Id="rId225" Type="http://schemas.openxmlformats.org/officeDocument/2006/relationships/hyperlink" Target="../../../../mditrani/AppData/Local/AppData/Local/Microsoft/Windows/INetCache/marco.fichera/AppData/Roaming/Microsoft/INQUILINI/NOVACELLA_19/INT_4_LORENZETTI_ALBINA/CONTRATTO_LOCAZIONE/LORENZETTI%20ALBINA.pdf" TargetMode="External"/><Relationship Id="rId432" Type="http://schemas.openxmlformats.org/officeDocument/2006/relationships/hyperlink" Target="../../../../mditrani/AppData/Local/AppData/Local/Microsoft/Windows/INetCache/Content.Outlook/PIANTINE_IMMOBILI/Marco%20Aurelio%2031/CATASTALI/VISURA_CATASTALE.pdf" TargetMode="External"/><Relationship Id="rId877" Type="http://schemas.openxmlformats.org/officeDocument/2006/relationships/hyperlink" Target="../../../../mditrani/AppData/Local/AppData/Local/Microsoft/Windows/INetCache/Content.Outlook/INQUILINI/BONIFAZI_48_A/INT_8_ORLANDUCCI_ENZO/DOMANDA_DI_ASSEGNAZIONE.pdf" TargetMode="External"/><Relationship Id="rId1062" Type="http://schemas.openxmlformats.org/officeDocument/2006/relationships/hyperlink" Target="../../../../mditrani/AppData/Local/AppData/Local/Microsoft/Windows/INetCache/Content.Outlook/INQUILINI/FIORINI_13/INT_19_%20BHAHELI_MOHAMMAD/DEPOSITO_CAUZIONALE.pdf" TargetMode="External"/><Relationship Id="rId737" Type="http://schemas.openxmlformats.org/officeDocument/2006/relationships/hyperlink" Target="../../../../mditrani/AppData/Local/AppData/Local/Microsoft/Windows/INetCache/marco.fichera/AppData/Roaming/Microsoft/PIANTINE_IMMOBILI/Castel%20Gandolfo/Via%20Mazzini%2044.pdf" TargetMode="External"/><Relationship Id="rId944" Type="http://schemas.openxmlformats.org/officeDocument/2006/relationships/hyperlink" Target="../../../../mditrani/AppData/Local/AppData/Local/Microsoft/Windows/INetCache/Content.Outlook/INQUILINI/FIORINI_13/INT_2_COCCIA_STEFANIA/CONTRATTO_DI_LOCAZIONE_1_NOVEMBRE_2018.pdf" TargetMode="External"/><Relationship Id="rId73" Type="http://schemas.openxmlformats.org/officeDocument/2006/relationships/hyperlink" Target="../../../../mditrani/AppData/Local/AppData/Local/Microsoft/Windows/INetCache/Content.Outlook/INQUILINI/BONIFAZI_48_A/INT_4_SAMBUCO_NAZZARENO/CONTRATTO_DI_LOCAZIONE_1_APRILE_2018.pdf" TargetMode="External"/><Relationship Id="rId169" Type="http://schemas.openxmlformats.org/officeDocument/2006/relationships/hyperlink" Target="../../../../mditrani/AppData/Local/AppData/Local/Microsoft/Windows/INetCache/Content.Outlook/PIANTINE_IMMOBILI/Fiorini/Via%20Fiorini%20n.13/File%20PDF/INT_16.pdf" TargetMode="External"/><Relationship Id="rId376" Type="http://schemas.openxmlformats.org/officeDocument/2006/relationships/hyperlink" Target="../../../../mditrani/AppData/Local/AppData/Local/Microsoft/Windows/INetCache/Content.Outlook/PIANTINE_IMMOBILI/Novacella/Civico%2025/Catastali/INT_14_PIANTINA_CATASTALE.pdf" TargetMode="External"/><Relationship Id="rId583" Type="http://schemas.openxmlformats.org/officeDocument/2006/relationships/hyperlink" Target="../../../../mditrani/AppData/Local/AppData/Local/Microsoft/Windows/INetCache/Content.Outlook/PIANTINE_IMMOBILI/Pastini/CATASTALI/PASTINI_15_A_16_PIANTINA_CATASTALE.pdf" TargetMode="External"/><Relationship Id="rId790" Type="http://schemas.openxmlformats.org/officeDocument/2006/relationships/hyperlink" Target="../../../../mditrani/AppData/Local/AppData/Local/Microsoft/Windows/INetCache/Content.Outlook/INQUILINI/BONIFAZI_48_B/INT_2_MACCIONI_ORNELLA/VERBALE_DI_ASSEGNAZIONE.pdf" TargetMode="External"/><Relationship Id="rId804" Type="http://schemas.openxmlformats.org/officeDocument/2006/relationships/hyperlink" Target="../../../../mditrani/AppData/Local/AppData/Local/Microsoft/Windows/INetCache/Content.Outlook/INQUILINI/NOVACELLA_23/INT_6_IODICE_VINCENZO/DEPOSITO_CAUZIONALE.pdf" TargetMode="External"/><Relationship Id="rId4" Type="http://schemas.openxmlformats.org/officeDocument/2006/relationships/hyperlink" Target="../../../../mditrani/AppData/Local/AppData/Local/Microsoft/Windows/INetCache/marco.fichera/AppData/Roaming/Microsoft/INQUILINI/NOVACELLA_19/INT_13_BONETTI%20FRANCESCA/CONTRATTI_DI_LOCAZIONE/CONTRATTO_DI_LOCAZIONE_DAL_1_AGOSTO_2013.pdf" TargetMode="External"/><Relationship Id="rId236" Type="http://schemas.openxmlformats.org/officeDocument/2006/relationships/hyperlink" Target="../../../../mditrani/AppData/Local/AppData/Local/Microsoft/Windows/INetCache/Content.Outlook/INQUILINI/NOVACELLA_25/INT_14_A_4_DI_MAINA_ELENA/CONTRATTO_DI_LOCAZIONE_1_APRILE_2019.pdf" TargetMode="External"/><Relationship Id="rId443" Type="http://schemas.openxmlformats.org/officeDocument/2006/relationships/hyperlink" Target="../../../../mditrani/AppData/Local/AppData/Local/Microsoft/Windows/INetCache/Content.Outlook/PIANTINE_IMMOBILI/Fiorini/Via%20Fiorini%20n.15/Catastali/INT_24.pdf" TargetMode="External"/><Relationship Id="rId650" Type="http://schemas.openxmlformats.org/officeDocument/2006/relationships/hyperlink" Target="../../../../mditrani/AppData/Local/AppData/Local/Microsoft/Windows/INetCache/Content.Outlook/PIANTINE_IMMOBILI/Fiorini/Via%20Fiorini%20n.13/File%20PDF/INT_19.pdf" TargetMode="External"/><Relationship Id="rId888" Type="http://schemas.openxmlformats.org/officeDocument/2006/relationships/hyperlink" Target="../../../../mditrani/AppData/Local/AppData/Local/Microsoft/Windows/INetCache/Content.Outlook/INQUILINI/BONIFAZI_48_B/INT_14_GENTILE_FEDERICA/TESSERA_SANITARIA.pdf" TargetMode="External"/><Relationship Id="rId1073" Type="http://schemas.openxmlformats.org/officeDocument/2006/relationships/hyperlink" Target="../../../../mditrani/AppData/Local/AppData/Local/Microsoft/Windows/INetCache/Content.Outlook/INQUILINI/FIORINI_13/INT_37_PAPADIA_PAOLA/TESSERA_SANITARIA.pdf" TargetMode="External"/><Relationship Id="rId303" Type="http://schemas.openxmlformats.org/officeDocument/2006/relationships/hyperlink" Target="../../../../mditrani/AppData/Local/AppData/Local/Microsoft/Windows/INetCache/Content.Outlook/INQUILINI/PORTA_SETTIMIANA/INT_1_DIGLIO_ALESSANDRO/CONTRATTO_DI_LOCAZIONE_1_GIUGNO_2008.pdf" TargetMode="External"/><Relationship Id="rId748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955" Type="http://schemas.openxmlformats.org/officeDocument/2006/relationships/hyperlink" Target="../../../../mditrani/AppData/Local/AppData/Local/Microsoft/Windows/INetCache/Content.Outlook/PIANTINE_IMMOBILI/Fiorini/Via%20Fiorini%20n.13/Catastali/INT_33_PIANTINA_CATASTALE.TIF" TargetMode="External"/><Relationship Id="rId1140" Type="http://schemas.openxmlformats.org/officeDocument/2006/relationships/hyperlink" Target="../../../../mditrani/AppData/Local/AppData/Local/Microsoft/Windows/INetCache/Content.Outlook/INQUILINI/NOVACELLA_19/INT_12_STIEVANO_PAOLO/CONTRATTO_DI_LOCAZIONE_1_GIUGNO_2019.pdf" TargetMode="External"/><Relationship Id="rId84" Type="http://schemas.openxmlformats.org/officeDocument/2006/relationships/hyperlink" Target="../../../../mditrani/AppData/Local/AppData/Local/Microsoft/Windows/INetCache/Content.Outlook/INQUILINI/BONIFAZI_48_B/INT_7_CORTIS_LUIGI/CONTRATTO_DI_LOCAZIONE_1_AGOSTO_2019.pdf" TargetMode="External"/><Relationship Id="rId387" Type="http://schemas.openxmlformats.org/officeDocument/2006/relationships/hyperlink" Target="mailto:peppe.terminiello@gmail.com" TargetMode="External"/><Relationship Id="rId510" Type="http://schemas.openxmlformats.org/officeDocument/2006/relationships/hyperlink" Target="../../../../mditrani/AppData/Local/AppData/Local/Microsoft/Windows/INetCache/Content.Outlook/PIANTINE_IMMOBILI/Navona/CATASTALI/NAVONA_41_VISURA_CATASTALE.pdf" TargetMode="External"/><Relationship Id="rId594" Type="http://schemas.openxmlformats.org/officeDocument/2006/relationships/hyperlink" Target="../../../../mditrani/AppData/Local/AppData/Local/Microsoft/Windows/INetCache/Content.Outlook/PIANTINE_IMMOBILI/Novacella/Civico%2023/File%20PDF/INT_4.pdf" TargetMode="External"/><Relationship Id="rId608" Type="http://schemas.openxmlformats.org/officeDocument/2006/relationships/hyperlink" Target="../../../../mditrani/AppData/Local/AppData/Local/Microsoft/Windows/INetCache/Content.Outlook/INQUILINI/NOVACELLA_25/INT_2_NICCI_GIORGIO/CONTRATTO_DI_LOCAZIONE_1_SETTEMBRE_2012.pdf" TargetMode="External"/><Relationship Id="rId815" Type="http://schemas.openxmlformats.org/officeDocument/2006/relationships/hyperlink" Target="../../../../mditrani/AppData/Local/AppData/Local/Microsoft/Windows/INetCache/Content.Outlook/INQUILINI/PASTINI_15/INT_8_DE_VELLIS_GIORGIA/CODICE_FISCALE.pdf" TargetMode="External"/><Relationship Id="rId247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899" Type="http://schemas.openxmlformats.org/officeDocument/2006/relationships/hyperlink" Target="../../../../mditrani/AppData/Local/AppData/Local/Microsoft/Windows/INetCache/Content.Outlook/INQUILINI/GUGLIA-PASTINI-AQUIRO/GUGLIA_69_SION_S_R_L_/CESSIONE_RAMO_AZIENDALE.pdf" TargetMode="External"/><Relationship Id="rId1000" Type="http://schemas.openxmlformats.org/officeDocument/2006/relationships/hyperlink" Target="../../../../mditrani/AppData/Local/AppData/Local/Microsoft/Windows/INetCache/Content.Outlook/PIANTINE_IMMOBILI/Bonifazi/Via%20Bonifazzi%2048B/File%20PDF/INT_9.pdf" TargetMode="External"/><Relationship Id="rId1084" Type="http://schemas.openxmlformats.org/officeDocument/2006/relationships/hyperlink" Target="../../../../mditrani/AppData/Local/AppData/Local/Microsoft/Windows/INetCache/Content.Outlook/PIANTINE_IMMOBILI/Novacella/Civico%2023/Catastali/INT_12_PIANTINA_CATASTALE.png" TargetMode="External"/><Relationship Id="rId107" Type="http://schemas.openxmlformats.org/officeDocument/2006/relationships/hyperlink" Target="../../../../mditrani/AppData/Local/AppData/Local/Microsoft/Windows/INetCache/marco.fichera/AppData/Roaming/Microsoft/INQUILINI/BONIFAZI_48_B/INT_7_CORTIS_LUIGI/CONTRATTO_LOCAZIONE/N_93_DEL_06_07_2011_RINNOVO_CONTRATTO_LOCAZIONE_SIG_CORTIS_LUIGI_VIA_BONIFAZI_48_B_INT_7.doc" TargetMode="External"/><Relationship Id="rId454" Type="http://schemas.openxmlformats.org/officeDocument/2006/relationships/hyperlink" Target="../../../../mditrani/AppData/Local/AppData/Local/Microsoft/Windows/INetCache/Content.Outlook/PIANTINE_IMMOBILI/Fiorini/Via%20Fiorini%20n.15/Catastali/INT_7_VISURA_CATASTALE.pdf" TargetMode="External"/><Relationship Id="rId661" Type="http://schemas.openxmlformats.org/officeDocument/2006/relationships/hyperlink" Target="../../../../mditrani/AppData/Local/AppData/Local/Microsoft/Windows/INetCache/Content.Outlook/INQUILINI/FIORINI_13/INT_22_DE_RUBEIS_IVANA/CODICE_FISCALE.pdf" TargetMode="External"/><Relationship Id="rId759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966" Type="http://schemas.openxmlformats.org/officeDocument/2006/relationships/hyperlink" Target="mailto:letiziatoccaceli@hotmail.com" TargetMode="External"/><Relationship Id="rId11" Type="http://schemas.openxmlformats.org/officeDocument/2006/relationships/hyperlink" Target="../../../../mditrani/AppData/Local/AppData/Local/Microsoft/Windows/INetCache/marco.fichera/AppData/Roaming/Microsoft/PIANTINE_IMMOBILI/Babuino/PIANTINE_CATASTALI/INT_3.pdf" TargetMode="External"/><Relationship Id="rId314" Type="http://schemas.openxmlformats.org/officeDocument/2006/relationships/hyperlink" Target="../../../../mditrani/AppData/Local/AppData/Local/Microsoft/Windows/INetCache/marco.fichera/AppData/Roaming/Microsoft/PIANTINE_IMMOBILI/Fiorini/Via%20Fiorini%20n.13/File%20PDF/INT_21.pdf" TargetMode="External"/><Relationship Id="rId398" Type="http://schemas.openxmlformats.org/officeDocument/2006/relationships/hyperlink" Target="../../../../mditrani/AppData/Local/AppData/Local/Microsoft/Windows/INetCache/Content.Outlook/INQUILINI/FIORINI_13/INT_17_PISTRUI_ECATERINA/DOMANDA_DI_ASSEGNAZIONE.pdf" TargetMode="External"/><Relationship Id="rId521" Type="http://schemas.openxmlformats.org/officeDocument/2006/relationships/hyperlink" Target="../../../../mditrani/AppData/Local/AppData/Local/Microsoft/Windows/INetCache/Content.Outlook/PIANTINE_IMMOBILI/Babuino/PDF/INT_1_2.pdf" TargetMode="External"/><Relationship Id="rId619" Type="http://schemas.openxmlformats.org/officeDocument/2006/relationships/hyperlink" Target="../../../../mditrani/AppData/Local/AppData/Local/Microsoft/Windows/INetCache/Content.Outlook/INQUILINI/NOVACELLA_25/INT_13_DE_ANGELIS_VILMA/CONTRATTO_DI_LOCAZIONE_1_FEBBRAIO_2013.pdf" TargetMode="External"/><Relationship Id="rId1151" Type="http://schemas.openxmlformats.org/officeDocument/2006/relationships/hyperlink" Target="../../../../mditrani/AppData/Local/AppData/Local/Microsoft/Windows/INetCache/Content.Outlook/VARIE/ROSORA/COMPRAVENDITA.pdf" TargetMode="External"/><Relationship Id="rId95" Type="http://schemas.openxmlformats.org/officeDocument/2006/relationships/hyperlink" Target="../../../../mditrani/AppData/Local/AppData/Local/Microsoft/Windows/INetCache/Content.Outlook/INQUILINI/CASTEL%20GANDOLFO/P_I_ZANGROSSI_ITALO/CONTRATTO_DI_LOCAZIONE_1_GIUGNO_2018.pdf" TargetMode="External"/><Relationship Id="rId160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826" Type="http://schemas.openxmlformats.org/officeDocument/2006/relationships/hyperlink" Target="../../../../mditrani/AppData/Local/AppData/Local/Microsoft/Windows/INetCache/Content.Outlook/PIANTINE_IMMOBILI/Seminario/CATASTALI/SEMINARIO_102_INT_5_E_5_BIS_SUB_7_VISURA_CATASTALE.pdf" TargetMode="External"/><Relationship Id="rId1011" Type="http://schemas.openxmlformats.org/officeDocument/2006/relationships/hyperlink" Target="../../../../mditrani/AppData/Local/AppData/Local/Microsoft/Windows/INetCache/Content.Outlook/INQUILINI/NAVONA/INT_5_JAYMY/CONTRATTO_DI_LOCAZIONE_1_MAGGIO_2019.pdf" TargetMode="External"/><Relationship Id="rId1109" Type="http://schemas.openxmlformats.org/officeDocument/2006/relationships/hyperlink" Target="../../../../mditrani/AppData/Local/AppData/Local/Microsoft/Windows/INetCache/Content.Outlook/INQUILINI/NOVACELLA_19/INT_B_VENANZI_GINA/CONTRATTO_DI_LOCAZIONE_1_GIUGNO_2019.pdf" TargetMode="External"/><Relationship Id="rId258" Type="http://schemas.openxmlformats.org/officeDocument/2006/relationships/hyperlink" Target="../../../../mditrani/AppData/Local/AppData/Local/Microsoft/Windows/INetCache/Content.Outlook/PIANTINE_IMMOBILI/Fiorini/Via%20Fiorini%20n.15/File%20PDF/INT_13.pdf" TargetMode="External"/><Relationship Id="rId465" Type="http://schemas.openxmlformats.org/officeDocument/2006/relationships/hyperlink" Target="../../../../mditrani/AppData/Local/AppData/Local/Microsoft/Windows/INetCache/Content.Outlook/PIANTINE_IMMOBILI/Fiorini/Via%20Fiorini%20n.13/Catastali/INT_32_VISURA_CATASTALE.pdf" TargetMode="External"/><Relationship Id="rId672" Type="http://schemas.openxmlformats.org/officeDocument/2006/relationships/hyperlink" Target="../../../../mditrani/AppData/Local/AppData/Local/Microsoft/Windows/INetCache/marco.fichera/AppData/Roaming/Microsoft/PIANTINE_IMMOBILI/Fiorini/Via%20Fiorini%20n.13/Catastali/INT_1.TIF" TargetMode="External"/><Relationship Id="rId1095" Type="http://schemas.openxmlformats.org/officeDocument/2006/relationships/hyperlink" Target="../../../../mditrani/AppData/Local/AppData/Local/Microsoft/Windows/INetCache/Content.Outlook/INQUILINI/NOVACELLA_23/INT_9_A_16_VIGNOLO_CLAUDIO/INTEGRAZIONE_DEPOSITO_CAUZIONALE.pdf" TargetMode="External"/><Relationship Id="rId22" Type="http://schemas.openxmlformats.org/officeDocument/2006/relationships/hyperlink" Target="../../../../mditrani/AppData/Local/AppData/Local/Microsoft/Windows/INetCache/Content.Outlook/PIANTINE_IMMOBILI/Babuino/PDF/INT_8.pdf" TargetMode="External"/><Relationship Id="rId118" Type="http://schemas.openxmlformats.org/officeDocument/2006/relationships/hyperlink" Target="../../../../mditrani/AppData/Local/AppData/Local/Microsoft/Windows/INetCache/marco.fichera/AppData/Roaming/Microsoft/INQUILINI/FIORINI_13/INT_39_A11_BELLINATI_MARGHERITA/CONTRATTO_LOCAZIONE/BELLINATI%20MARGHERITA.pdf" TargetMode="External"/><Relationship Id="rId325" Type="http://schemas.openxmlformats.org/officeDocument/2006/relationships/hyperlink" Target="../../../../mditrani/AppData/Local/AppData/Local/Microsoft/Windows/INetCache/Content.Outlook/INQUILINI/BABUINO/SPAGNA_1_MENICHINI_MARIO_E_RENATO/CONTEGGIO_CANONE_DI_LOCAZIONE.pdf" TargetMode="External"/><Relationship Id="rId532" Type="http://schemas.openxmlformats.org/officeDocument/2006/relationships/hyperlink" Target="../../../../mditrani/AppData/Local/AppData/Local/Microsoft/Windows/INetCache/Content.Outlook/INQUILINI/BABUINO/INT_11_KLINGNER_BIRGID/N.215%20RINNOVO%20CONTRATTO%20SIG.RA%20BIRGID%20VIA%20DEL%20BABUINO%20N.107%20INT.11.pdf" TargetMode="External"/><Relationship Id="rId977" Type="http://schemas.openxmlformats.org/officeDocument/2006/relationships/hyperlink" Target="../../../../mditrani/AppData/Local/AppData/Local/Microsoft/Windows/INetCache/Content.Outlook/INQUILINI/BONIFAZI_48_A/INT_5_ONETTI_MARTINA/INTEGRAZIONE_DEPOSITO_CAUZIONALE.pdf" TargetMode="External"/><Relationship Id="rId1162" Type="http://schemas.openxmlformats.org/officeDocument/2006/relationships/hyperlink" Target="../../../../mditrani/AppData/Local/AppData/Local/Microsoft/Windows/INetCache/Content.Outlook/VARIE/NOVACELLA_19/ATTO_DI_ACQUISTO.pdf" TargetMode="External"/><Relationship Id="rId171" Type="http://schemas.openxmlformats.org/officeDocument/2006/relationships/hyperlink" Target="../../../../mditrani/AppData/Local/AppData/Local/Microsoft/Windows/INetCache/marco.fichera/AppData/Roaming/Microsoft/INQUILINI/FIORINI_13/INT_18_A14_FELICI_CLAUDIO/CONTRATTO_LOCAZIONE/N_144_DEL_12_10_2011_RINNOVO_FELICI_CLAUDIO.doc" TargetMode="External"/><Relationship Id="rId837" Type="http://schemas.openxmlformats.org/officeDocument/2006/relationships/hyperlink" Target="mailto:vacanzaromana@legalmail.it" TargetMode="External"/><Relationship Id="rId1022" Type="http://schemas.openxmlformats.org/officeDocument/2006/relationships/hyperlink" Target="../../../../mditrani/AppData/Local/AppData/Local/Microsoft/Windows/INetCache/Content.Outlook/PIANTINE_IMMOBILI/Novacella/Civico%2019/Catastali/INT_15_VISURA_CATASTALE.pdf" TargetMode="External"/><Relationship Id="rId269" Type="http://schemas.openxmlformats.org/officeDocument/2006/relationships/hyperlink" Target="../../../../mditrani/AppData/Local/AppData/Local/Microsoft/Windows/INetCache/Content.Outlook/PIANTINE_IMMOBILI/Fiorini/Via%20Fiorini%20n.15/File%20PDF/INT_17.pdf" TargetMode="External"/><Relationship Id="rId476" Type="http://schemas.openxmlformats.org/officeDocument/2006/relationships/hyperlink" Target="../../../../mditrani/AppData/Local/AppData/Local/Microsoft/Windows/INetCache/Content.Outlook/PIANTINE_IMMOBILI/Fiorini/Via%20Fiorini%20n.13/Catastali/INT_11_VISURA_CATASTALE.pdf" TargetMode="External"/><Relationship Id="rId683" Type="http://schemas.openxmlformats.org/officeDocument/2006/relationships/hyperlink" Target="../../../../mditrani/AppData/Local/AppData/Local/Microsoft/Windows/INetCache/Content.Outlook/PIANTINE_IMMOBILI/Fiorini/Via%20Fiorini%20n.13/Catastali/INT_30_PIANTINA_CATASTALE.TIF" TargetMode="External"/><Relationship Id="rId890" Type="http://schemas.openxmlformats.org/officeDocument/2006/relationships/hyperlink" Target="../../../../mditrani/AppData/Local/AppData/Local/Microsoft/Windows/INetCache/Content.Outlook/INQUILINI/BONIFAZI_48_B/INT_14_GENTILE_FEDERICA/CONTEGGIO_CANONE_DI_LOCAZIONE.xls" TargetMode="External"/><Relationship Id="rId904" Type="http://schemas.openxmlformats.org/officeDocument/2006/relationships/hyperlink" Target="../../../../mditrani/AppData/Local/AppData/Local/Microsoft/Windows/INetCache/Content.Outlook/INQUILINI/NOVACELLA_25/INT_10_CATESE_CLAUDIA/DOMANDA_DI_ASSEGNAZIONE.pdf" TargetMode="External"/><Relationship Id="rId33" Type="http://schemas.openxmlformats.org/officeDocument/2006/relationships/hyperlink" Target="../../../../mditrani/AppData/Local/AppData/Local/Microsoft/Windows/INetCache/Content.Outlook/PIANTINE_IMMOBILI/Bonifazi/Via%20Bonifazzi%2048A/Catastali/INT_3_PIANTINA_CATASTALE.TIF" TargetMode="External"/><Relationship Id="rId129" Type="http://schemas.openxmlformats.org/officeDocument/2006/relationships/hyperlink" Target="../../../../mditrani/AppData/Local/AppData/Local/Microsoft/Windows/INetCache/Content.Outlook/PIANTINE_IMMOBILI/Bonifazi/Via%20Bonifazzi%2048B/Catastali/INT_2_PIANTINA_CATASTALE.TIF" TargetMode="External"/><Relationship Id="rId336" Type="http://schemas.openxmlformats.org/officeDocument/2006/relationships/hyperlink" Target="../../../../mditrani/AppData/Local/AppData/Local/Microsoft/Windows/INetCache/Content.Outlook/PIANTINE_IMMOBILI/Novacella/Civico%2019/File%20PDF/INT_14.pdf" TargetMode="External"/><Relationship Id="rId543" Type="http://schemas.openxmlformats.org/officeDocument/2006/relationships/hyperlink" Target="../../../../mditrani/AppData/Local/AppData/Local/Microsoft/Windows/INetCache/Content.Outlook/PIANTINE_IMMOBILI/Babuino/CATASTALI/INT_10_VISURA_CATASTALE.pdf" TargetMode="External"/><Relationship Id="rId988" Type="http://schemas.openxmlformats.org/officeDocument/2006/relationships/hyperlink" Target="../../../../mditrani/AppData/Local/AppData/Local/Microsoft/Windows/INetCache/Content.Outlook/PIANTINE_IMMOBILI/Novacella/Civico%2025/Catastali/INT_12_VISURA_CATASTALE.pdf" TargetMode="External"/><Relationship Id="rId1173" Type="http://schemas.openxmlformats.org/officeDocument/2006/relationships/hyperlink" Target="../../../../mditrani/AppData/Local/AppData/Local/Microsoft/Windows/INetCache/marco.fichera/AppData/Roaming/Microsoft/PIANTINE_IMMOBILI/Seminario/VARIE/Seminario.jpg" TargetMode="External"/><Relationship Id="rId182" Type="http://schemas.openxmlformats.org/officeDocument/2006/relationships/hyperlink" Target="../../../../mditrani/AppData/Local/AppData/Local/Microsoft/Windows/INetCache/marco.fichera/AppData/Roaming/Microsoft/INQUILINI/FIORINI_13/INT_32_DI_MARTINO_STEFANIA/CONTRATTO_LOCAZIONE/N_111_DEL_25_07_2011_RINNOVO%20CONTRATTO%20LOCAZIONE%20DI%20MARTINO%20VIA%20FIORINI%2013%20INT.%2032.doc" TargetMode="External"/><Relationship Id="rId403" Type="http://schemas.openxmlformats.org/officeDocument/2006/relationships/hyperlink" Target="../../../../mditrani/AppData/Local/AppData/Local/Microsoft/Windows/INetCache/marco.fichera/AppData/Roaming/Microsoft/PIANTINE_IMMOBILI/Fiorini/Via%20Fiorini%20n.13/Catastali/INT_1.TIF" TargetMode="External"/><Relationship Id="rId750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848" Type="http://schemas.openxmlformats.org/officeDocument/2006/relationships/hyperlink" Target="../../../../mditrani/AppData/Local/AppData/Local/Microsoft/Windows/INetCache/Content.Outlook/INQUILINI/FIORINI_13/INT_16_CERRETO_MARCO/CONTRATTO_DI_LOCAZIONE_1_AGOSTO_2017.pdf" TargetMode="External"/><Relationship Id="rId1033" Type="http://schemas.openxmlformats.org/officeDocument/2006/relationships/hyperlink" Target="../../../../mditrani/AppData/Local/AppData/Local/Microsoft/Windows/INetCache/Content.Outlook/PIANTINE_IMMOBILI/Novacella/Civico%2025/Catastali/INT_15_PIANTINA_CATASTALE.png" TargetMode="External"/><Relationship Id="rId487" Type="http://schemas.openxmlformats.org/officeDocument/2006/relationships/hyperlink" Target="../../../../mditrani/AppData/Local/AppData/Local/Microsoft/Windows/INetCache/Content.Outlook/PIANTINE_IMMOBILI/Castel%20Gandolfo/CATASTALI/PIANO_SECONDO_VISURA_CATASTALE.pdf" TargetMode="External"/><Relationship Id="rId610" Type="http://schemas.openxmlformats.org/officeDocument/2006/relationships/hyperlink" Target="../../../../mditrani/AppData/Local/AppData/Local/Microsoft/Windows/INetCache/Content.Outlook/INQUILINI/NOVACELLA_25/INT_2_NICCI_GIORGIO/CONTEGGIO_CANONE_DI_LOCAZIONE.xls" TargetMode="External"/><Relationship Id="rId694" Type="http://schemas.openxmlformats.org/officeDocument/2006/relationships/hyperlink" Target="../../../../mditrani/AppData/Local/AppData/Local/Microsoft/Windows/INetCache/marco.fichera/AppData/Roaming/Microsoft/PIANTINE_IMMOBILI/Fiorini/Via%20Fiorini%20n.13/File%20PDF/INT_42.pdf" TargetMode="External"/><Relationship Id="rId708" Type="http://schemas.openxmlformats.org/officeDocument/2006/relationships/hyperlink" Target="../../../../mditrani/AppData/Local/AppData/Local/Microsoft/Windows/INetCache/marco.fichera/AppData/Roaming/Microsoft/PIANTINE_IMMOBILI/Fiorini/Via%20Fiorini%20n.15/Catastali/INT_10.TIF" TargetMode="External"/><Relationship Id="rId915" Type="http://schemas.openxmlformats.org/officeDocument/2006/relationships/hyperlink" Target="../../../../mditrani/AppData/Local/AppData/Local/Microsoft/Windows/INetCache/Content.Outlook/PIANTINE_IMMOBILI/Fiorini/Via%20Fiorini%20n.13/Catastali/INT_9_PIANTINA_CATASTALE.TIF" TargetMode="External"/><Relationship Id="rId347" Type="http://schemas.openxmlformats.org/officeDocument/2006/relationships/hyperlink" Target="../../../../mditrani/AppData/Local/AppData/Local/Microsoft/Windows/INetCache/Content.Outlook/PIANTINE_IMMOBILI/Seminario/PDF/INT_2.pdf" TargetMode="External"/><Relationship Id="rId999" Type="http://schemas.openxmlformats.org/officeDocument/2006/relationships/hyperlink" Target="../../../../mditrani/AppData/Local/AppData/Local/Microsoft/Windows/INetCache/Content.Outlook/PIANTINE_IMMOBILI/Bonifazi/Via%20Bonifazzi%2048B/Catastali/INT_9_PIANTINA_CATASTALE.pdf" TargetMode="External"/><Relationship Id="rId1100" Type="http://schemas.openxmlformats.org/officeDocument/2006/relationships/hyperlink" Target="../../../../mditrani/AppData/Local/AppData/Local/Microsoft/Windows/INetCache/Content.Outlook/INQUILINI/FIORINI_15/INT_1_A19_ROSSI_LILIANA/INDENNITA'_DI_OCCUPAZIONE_1_GENNAIO_2020.pdf" TargetMode="External"/><Relationship Id="rId1184" Type="http://schemas.openxmlformats.org/officeDocument/2006/relationships/hyperlink" Target="../../../../mditrani/AppData/Local/AppData/Local/Microsoft/Windows/INetCache/marco.fichera/AppData/Roaming/Microsoft/PIANTINE_IMMOBILI/Colosseo/VIA%20COLOSSEO%2059%20PAmm.pdf" TargetMode="External"/><Relationship Id="rId44" Type="http://schemas.openxmlformats.org/officeDocument/2006/relationships/hyperlink" Target="../../../../mditrani/AppData/Local/AppData/Local/Microsoft/Windows/INetCache/Content.Outlook/INQUILINI/BONIFAZI_48_A/INT_7_MEGLI_LUCIANA/N.205%20MEGLI%20LUCIANA%20-%20RINNOVO%20LOCAZIONE%20BONIFAZI.pdf" TargetMode="External"/><Relationship Id="rId554" Type="http://schemas.openxmlformats.org/officeDocument/2006/relationships/hyperlink" Target="../../../../mditrani/AppData/Local/AppData/Local/Microsoft/Windows/INetCache/Content.Outlook/INQUILINI/PASTINI_15/INT_3_PAOLETTI_CLAUDIA/CONTEGGIO_CANONE_DI_LOCAZIONE.pdf" TargetMode="External"/><Relationship Id="rId761" Type="http://schemas.openxmlformats.org/officeDocument/2006/relationships/hyperlink" Target="../../../../mditrani/AppData/Local/AppData/Local/Microsoft/Windows/INetCache/Content.Outlook/INQUILINI/FIORINI_15/STANZINO_MOGLIONI_LILIA/CONTRATTO_DI_LOCAZIONE_1_GIUGNO_2005.pdf" TargetMode="External"/><Relationship Id="rId859" Type="http://schemas.openxmlformats.org/officeDocument/2006/relationships/hyperlink" Target="../../../../mditrani/AppData/Local/AppData/Local/Microsoft/Windows/INetCache/Content.Outlook/INQUILINI/PALESTRO_87/INT_1_HOTEL_CAMBRIDGE_DI_VINCENZO_FUGGETTA/DEPOSITO_CAUZIONALE.pdf" TargetMode="External"/><Relationship Id="rId193" Type="http://schemas.openxmlformats.org/officeDocument/2006/relationships/hyperlink" Target="../../../../mditrani/AppData/Local/AppData/Local/Microsoft/Windows/INetCache/Content.Outlook/PIANTINE_IMMOBILI/Fiorini/Via%20Fiorini%20n.13/File%20PDF/INT_34.pdf" TargetMode="External"/><Relationship Id="rId207" Type="http://schemas.openxmlformats.org/officeDocument/2006/relationships/hyperlink" Target="../../../../mditrani/AppData/Local/AppData/Local/Microsoft/Windows/INetCache/Content.Outlook/PIANTINE_IMMOBILI/Fiorini/Via%20Fiorini%20n.13/File%20PDF/INT_39.pdf" TargetMode="External"/><Relationship Id="rId414" Type="http://schemas.openxmlformats.org/officeDocument/2006/relationships/hyperlink" Target="../../../../mditrani/AppData/Local/AppData/Local/Microsoft/Windows/INetCache/Content.Outlook/PIANTINE_IMMOBILI/Scala/CATASTALI/SCALA_36_VISURA_CATASTALE.pdf" TargetMode="External"/><Relationship Id="rId498" Type="http://schemas.openxmlformats.org/officeDocument/2006/relationships/hyperlink" Target="../../../../mditrani/AppData/Local/AppData/Local/Microsoft/Windows/INetCache/Content.Outlook/PIANTINE_IMMOBILI/Fiorini/Via%20Fiorini%20n.13/Catastali/INT_29.pdf" TargetMode="External"/><Relationship Id="rId621" Type="http://schemas.openxmlformats.org/officeDocument/2006/relationships/hyperlink" Target="../../../../mditrani/AppData/Local/AppData/Local/Microsoft/Windows/INetCache/Content.Outlook/PIANTINE_IMMOBILI/Novacella/Civico%2025/File%20PDF/INT_13.pdf" TargetMode="External"/><Relationship Id="rId1044" Type="http://schemas.openxmlformats.org/officeDocument/2006/relationships/hyperlink" Target="mailto:paola752008@libero.it" TargetMode="External"/><Relationship Id="rId260" Type="http://schemas.openxmlformats.org/officeDocument/2006/relationships/hyperlink" Target="../../../../mditrani/AppData/Local/AppData/Local/Microsoft/Windows/INetCache/Content.Outlook/PIANTINE_IMMOBILI/Fiorini/Via%20Fiorini%20n.15/File%20PDF/INT_14.pdf" TargetMode="External"/><Relationship Id="rId719" Type="http://schemas.openxmlformats.org/officeDocument/2006/relationships/hyperlink" Target="../../../../mditrani/AppData/Local/AppData/Local/Microsoft/Windows/INetCache/Content.Outlook/PIANTINE_IMMOBILI/Fiorini/Via%20Fiorini%20n.15/Catastali/INT_22.pdf" TargetMode="External"/><Relationship Id="rId926" Type="http://schemas.openxmlformats.org/officeDocument/2006/relationships/hyperlink" Target="../../../../mditrani/AppData/Local/AppData/Local/Microsoft/Windows/INetCache/Content.Outlook/INQUILINI/NOVACELLA_23/INT_10_LIVUZZA_DANIELA/CONTEGGIO_CANONE_DI_LOCAZIONE.xls" TargetMode="External"/><Relationship Id="rId1111" Type="http://schemas.openxmlformats.org/officeDocument/2006/relationships/hyperlink" Target="../../../../mditrani/AppData/Local/AppData/Local/Microsoft/Windows/INetCache/Content.Outlook/INQUILINI/FIORINI_13/INT_6_TOCCACELI_VIRGILIA/CARTA_DI_IDENTITA'.pdf" TargetMode="External"/><Relationship Id="rId55" Type="http://schemas.openxmlformats.org/officeDocument/2006/relationships/hyperlink" Target="../../../../mditrani/AppData/Local/AppData/Local/Microsoft/Windows/INetCache/marco.fichera/AppData/Roaming/Microsoft/INQUILINI/BONIFAZI_48_A/INT_13_MARCANTONI_MARIA/CONTRATTI_DI_LOCAZIONE/CONTEGGIO_CANONE.xls" TargetMode="External"/><Relationship Id="rId120" Type="http://schemas.openxmlformats.org/officeDocument/2006/relationships/hyperlink" Target="../../../../mditrani/AppData/Local/AppData/Local/Microsoft/Windows/INetCache/marco.fichera/AppData/Roaming/Microsoft/INQUILINI/FIORINI_15/INT_1_A19_ROSSI_LILIANA/CONTRATTO_LOCAZIONE/ROSSI%20LILIANA.pdf" TargetMode="External"/><Relationship Id="rId358" Type="http://schemas.openxmlformats.org/officeDocument/2006/relationships/hyperlink" Target="../../../../mditrani/AppData/Local/AppData/Local/Microsoft/Windows/INetCache/Content.Outlook/INQUILINI/FIORINI_15/INT_17_RUCCIO_LIDIA/CONTEGGIO_CANONE_DI_LOCAZIONE.xls" TargetMode="External"/><Relationship Id="rId565" Type="http://schemas.openxmlformats.org/officeDocument/2006/relationships/hyperlink" Target="../../../../mditrani/AppData/Local/AppData/Local/Microsoft/Windows/INetCache/marco.fichera/AppData/Roaming/Microsoft/INQUILINI/SEMINARIO_102/SEMINARIO_101_COSTANZI_FLORIANO/CONTRATTO_LOCAZIONE/COSTANZI%20FLORIANO.pdf" TargetMode="External"/><Relationship Id="rId772" Type="http://schemas.openxmlformats.org/officeDocument/2006/relationships/hyperlink" Target="../../../../mditrani/AppData/Local/AppData/Local/Microsoft/Windows/INetCache/marco.fichera/AppData/Roaming/Microsoft/INQUILINI/GUGLIA-PASTINI-AQUIRO/PASTINI_20_MONTESI_ANTONIO/CONTRATTO_LOCAZIONE/MONTESI%20ANTONIO.pdf" TargetMode="External"/><Relationship Id="rId1195" Type="http://schemas.openxmlformats.org/officeDocument/2006/relationships/hyperlink" Target="../../../../mditrani/AppData/Local/AppData/Local/Microsoft/Windows/INetCache/Content.Outlook/VARIE/BABUINO/RIEPILOGO_PATRIMONIO_IMMOBILIARE.pdf" TargetMode="External"/><Relationship Id="rId218" Type="http://schemas.openxmlformats.org/officeDocument/2006/relationships/hyperlink" Target="../../../../mditrani/AppData/Local/AppData/Local/Microsoft/Windows/INetCache/Content.Outlook/INQUILINI/MARCO_AURELIO/MARCO_AURELIO_31_INT_16_POLETTI_PAOLO/CONTRATTO_DI_LOCAZIONE_1_APRILE_2017.pdf" TargetMode="External"/><Relationship Id="rId425" Type="http://schemas.openxmlformats.org/officeDocument/2006/relationships/hyperlink" Target="../../../../mditrani/AppData/Local/AppData/Local/Microsoft/Windows/INetCache/Content.Outlook/PIANTINE_IMMOBILI/Seminario/CATASTALI/SEMINARIO_102_INT_4_VISURA_CATASTALE.pdf" TargetMode="External"/><Relationship Id="rId632" Type="http://schemas.openxmlformats.org/officeDocument/2006/relationships/hyperlink" Target="../../../../mditrani/AppData/Local/AppData/Local/Microsoft/Windows/INetCache/Content.Outlook/INQUILINI/NOVACELLA_23/INT_12_RENDINI_ITALIA/CONTRATTO_DI_LOCAZIONE_1_GENNAIO_2020.pdf" TargetMode="External"/><Relationship Id="rId1055" Type="http://schemas.openxmlformats.org/officeDocument/2006/relationships/hyperlink" Target="../../../../mditrani/AppData/Local/AppData/Local/Microsoft/Windows/INetCache/Content.Outlook/INQUILINI/FIORINI_13/INT_3_NAVARRA_FRANCESCO/CONTRATTO_DI_LOCAZIONE_1_OTTOBRE_2019.pdf" TargetMode="External"/><Relationship Id="rId271" Type="http://schemas.openxmlformats.org/officeDocument/2006/relationships/hyperlink" Target="../../../../mditrani/AppData/Local/AppData/Local/Microsoft/Windows/INetCache/Content.Outlook/PIANTINE_IMMOBILI/Fiorini/Via%20Fiorini%20n.15/Catastali/INT_18_PIANTINA_CATASTALE.pdf" TargetMode="External"/><Relationship Id="rId937" Type="http://schemas.openxmlformats.org/officeDocument/2006/relationships/hyperlink" Target="../../../../mditrani/AppData/Local/AppData/Local/Microsoft/Windows/INetCache/Content.Outlook/INQUILINI/NAVONA/NAVONA_41_MANUFACTUS/TESSERA_SANITARIA.pdf" TargetMode="External"/><Relationship Id="rId1122" Type="http://schemas.openxmlformats.org/officeDocument/2006/relationships/hyperlink" Target="../../../../mditrani/AppData/Local/AppData/Local/Microsoft/Windows/INetCache/Content.Outlook/INQUILINI/FIORINI_13/INT_36_MARROCCO_GIUSEPPE/CARTA_DI_IDENTITA'.pdf" TargetMode="External"/><Relationship Id="rId66" Type="http://schemas.openxmlformats.org/officeDocument/2006/relationships/hyperlink" Target="../../../../mditrani/AppData/Local/AppData/Local/Microsoft/Windows/INetCache/Content.Outlook/INQUILINI/BABUINO/INT_8_FREZZA_FABRIZIO_MARIA/CONTRATTO_DI_LOCAZIONE_1_FEBBRAIO_2013.pdf" TargetMode="External"/><Relationship Id="rId131" Type="http://schemas.openxmlformats.org/officeDocument/2006/relationships/hyperlink" Target="../../../../mditrani/AppData/Local/AppData/Local/Microsoft/Windows/INetCache/Content.Outlook/PIANTINE_IMMOBILI/Castel%20Gandolfo/PDF/MAZZINI_44.pdf" TargetMode="External"/><Relationship Id="rId369" Type="http://schemas.openxmlformats.org/officeDocument/2006/relationships/hyperlink" Target="../../../../mditrani/AppData/Local/AppData/Local/Microsoft/Windows/INetCache/Content.Outlook/INQUILINI/PASTINI_15/PASTINI_13_14_15_INT_1_IL_BARROCCIO_2015_SRL/CONTEGGIO_CANONE_DI_LOCAZIONE.xls" TargetMode="External"/><Relationship Id="rId576" Type="http://schemas.openxmlformats.org/officeDocument/2006/relationships/hyperlink" Target="../../../../mditrani/AppData/Local/AppData/Local/Microsoft/Windows/INetCache/Content.Outlook/INQUILINI/NAVONA/NAVONA_44_TERZO_MILLENNIO/CONTEGGIO_CANONE_DI_LOCAZIONE.xls" TargetMode="External"/><Relationship Id="rId783" Type="http://schemas.openxmlformats.org/officeDocument/2006/relationships/hyperlink" Target="../../../../mditrani/AppData/Local/AppData/Local/Microsoft/Windows/INetCache/Content.Outlook/INQUILINI/ISOLA_MADRE_15/INT_34_VERDESI_MARIA/CONTRATTO_DI_COMODATO_1_GENNAIO_2019.pdf" TargetMode="External"/><Relationship Id="rId990" Type="http://schemas.openxmlformats.org/officeDocument/2006/relationships/hyperlink" Target="../../../../mditrani/AppData/Local/AppData/Local/Microsoft/Windows/INetCache/Content.Outlook/PIANTINE_IMMOBILI/Novacella/Civico%2025/File%20PDF/INT_12.pdf" TargetMode="External"/><Relationship Id="rId229" Type="http://schemas.openxmlformats.org/officeDocument/2006/relationships/hyperlink" Target="../../../../mditrani/AppData/Local/AppData/Local/Microsoft/Windows/INetCache/marco.fichera/AppData/Roaming/Microsoft/PIANTINE_IMMOBILI/Fiorini/Via%20Fiorini%20n.15/Catastali/INT_1.TIF" TargetMode="External"/><Relationship Id="rId436" Type="http://schemas.openxmlformats.org/officeDocument/2006/relationships/hyperlink" Target="../../../../mditrani/AppData/Local/AppData/Local/Microsoft/Windows/INetCache/Content.Outlook/PIANTINE_IMMOBILI/Guglia-Pastini-Aquiro/CATASTALI/GUGLIA_69_VISURA_CATASTALE.pdf" TargetMode="External"/><Relationship Id="rId643" Type="http://schemas.openxmlformats.org/officeDocument/2006/relationships/hyperlink" Target="../../../../mditrani/AppData/Local/AppData/Local/Microsoft/Windows/INetCache/Content.Outlook/PIANTINE_IMMOBILI/Fiorini/Via%20Fiorini%20n.13/Catastali/INT_7.pdf" TargetMode="External"/><Relationship Id="rId1066" Type="http://schemas.openxmlformats.org/officeDocument/2006/relationships/hyperlink" Target="../../../../mditrani/AppData/Local/AppData/Local/Microsoft/Windows/INetCache/Content.Outlook/INQUILINI/GUGLIA-PASTINI-AQUIRO/PASTINI_16_A_SURIACA_S_R_L/CONTRATTO_DI_LOCAZIONE_1_NOVEMBRE_2019.pdf" TargetMode="External"/><Relationship Id="rId850" Type="http://schemas.openxmlformats.org/officeDocument/2006/relationships/hyperlink" Target="../../../../mditrani/AppData/Local/AppData/Local/Microsoft/Windows/INetCache/Content.Outlook/INQUILINI/FIORINI_13/INT_16_CERRETO_MARCO/TESSERA_SANITARIA.pdf" TargetMode="External"/><Relationship Id="rId948" Type="http://schemas.openxmlformats.org/officeDocument/2006/relationships/hyperlink" Target="../../../../mditrani/AppData/Local/AppData/Local/Microsoft/Windows/INetCache/Content.Outlook/PIANTINE_IMMOBILI/Fiorini/Via%20Fiorini%20n.13/Catastali/INT_38_PIANTINA_CATASTALE.TIF" TargetMode="External"/><Relationship Id="rId1133" Type="http://schemas.openxmlformats.org/officeDocument/2006/relationships/hyperlink" Target="mailto:dpvsrl@legalmail.it" TargetMode="External"/><Relationship Id="rId77" Type="http://schemas.openxmlformats.org/officeDocument/2006/relationships/hyperlink" Target="../../../../mditrani/AppData/Local/AppData/Local/Microsoft/Windows/INetCache/Content.Outlook/INQUILINI/BONIFAZI_48_A/INT_12_STARITA_FAUSTO/CONTRATTO_DI_LOCAZIONE_1_MAGGIO_2015.pdf" TargetMode="External"/><Relationship Id="rId282" Type="http://schemas.openxmlformats.org/officeDocument/2006/relationships/hyperlink" Target="../../../../mditrani/AppData/Local/AppData/Local/Microsoft/Windows/INetCache/Content.Outlook/PIANTINE_IMMOBILI/Fiorini/Via%20Fiorini%20n.15/File%20PDF/INT_21.pdf" TargetMode="External"/><Relationship Id="rId503" Type="http://schemas.openxmlformats.org/officeDocument/2006/relationships/hyperlink" Target="../../../../mditrani/AppData/Local/AppData/Local/Microsoft/Windows/INetCache/Content.Outlook/PIANTINE_IMMOBILI/Fiorini/Via%20Fiorini%20n.13/Catastali/INT_21_VISURA_CATASTALE.pdf" TargetMode="External"/><Relationship Id="rId587" Type="http://schemas.openxmlformats.org/officeDocument/2006/relationships/hyperlink" Target="../../../../mditrani/AppData/Local/AppData/Local/Microsoft/Windows/INetCache/Content.Outlook/PIANTINE_IMMOBILI/Novacella/Civico%2023/File%20PDF/INT_2.pdf" TargetMode="External"/><Relationship Id="rId710" Type="http://schemas.openxmlformats.org/officeDocument/2006/relationships/hyperlink" Target="../../../../mditrani/AppData/Local/AppData/Local/Microsoft/Windows/INetCache/marco.fichera/AppData/Roaming/Microsoft/PIANTINE_IMMOBILI/Fiorini/Via%20Fiorini%20n.15/Catastali/INT_10.pdf" TargetMode="External"/><Relationship Id="rId808" Type="http://schemas.openxmlformats.org/officeDocument/2006/relationships/hyperlink" Target="../../../../mditrani/AppData/Local/AppData/Local/Microsoft/Windows/INetCache/Content.Outlook/INQUILINI/NOVACELLA_23/INT_6_IODICE_VINCENZO/CONTRATTO_DI_LOCAZIONE_1_GIUGNO_2016.pdf" TargetMode="External"/><Relationship Id="rId8" Type="http://schemas.openxmlformats.org/officeDocument/2006/relationships/hyperlink" Target="../../../../mditrani/AppData/Local/AppData/Local/Microsoft/Windows/INetCache/Content.Outlook/INQUILINI/FIORINI_13/INT_21_ROSSI_CESIRA/CONTRATTO_DI_LOCAZIONE_16_APRILE_1961.pdf" TargetMode="External"/><Relationship Id="rId142" Type="http://schemas.openxmlformats.org/officeDocument/2006/relationships/hyperlink" Target="../../../../mditrani/AppData/Local/AppData/Local/Microsoft/Windows/INetCache/Content.Outlook/INQUILINI/FIORINI_13/INT_32_DI_MARTINO_STEFANIA/CONTRATTO_DI_LOCAZIONE_1_LUGLIO_2019.pdf" TargetMode="External"/><Relationship Id="rId447" Type="http://schemas.openxmlformats.org/officeDocument/2006/relationships/hyperlink" Target="../../../../mditrani/AppData/Local/AppData/Local/Microsoft/Windows/INetCache/Content.Outlook/PIANTINE_IMMOBILI/Fiorini/Via%20Fiorini%20n.15/Catastali/INT_18_VISURA_CATASTALE.pdf" TargetMode="External"/><Relationship Id="rId794" Type="http://schemas.openxmlformats.org/officeDocument/2006/relationships/hyperlink" Target="../../../../mditrani/AppData/Local/AppData/Local/Microsoft/Windows/INetCache/Content.Outlook/PIANTINE_IMMOBILI/Porta%20Settimiana/PDF/INT_2.pdf" TargetMode="External"/><Relationship Id="rId1077" Type="http://schemas.openxmlformats.org/officeDocument/2006/relationships/hyperlink" Target="../../../../mditrani/AppData/Local/AppData/Local/Microsoft/Windows/INetCache/Content.Outlook/INQUILINI/BONIFAZI_48_B/INT_12_RICCI_ANNA_MARIA/CONTRATTO_DI_LOCAZIONE_1_DICEMBRE_2019.pdf" TargetMode="External"/><Relationship Id="rId1200" Type="http://schemas.openxmlformats.org/officeDocument/2006/relationships/hyperlink" Target="../../../../mditrani/AppData/Local/AppData/Local/Microsoft/Windows/INetCache/Content.Outlook/VARIE/BABUINO/FOTO_IMMOBILE.JPG" TargetMode="External"/><Relationship Id="rId654" Type="http://schemas.openxmlformats.org/officeDocument/2006/relationships/hyperlink" Target="../../../../mditrani/AppData/Local/AppData/Local/Microsoft/Windows/INetCache/Content.Outlook/PIANTINE_IMMOBILI/Fiorini/Via%20Fiorini%20n.13/File%20PDF/INT_20.pdf" TargetMode="External"/><Relationship Id="rId861" Type="http://schemas.openxmlformats.org/officeDocument/2006/relationships/hyperlink" Target="../../../../mditrani/AppData/Local/AppData/Local/Microsoft/Windows/INetCache/Content.Outlook/PIANTINE_IMMOBILI/Palestro/VISURA_CATASTALE.pdf" TargetMode="External"/><Relationship Id="rId959" Type="http://schemas.openxmlformats.org/officeDocument/2006/relationships/hyperlink" Target="../../../../mditrani/AppData/Local/AppData/Local/Microsoft/Windows/INetCache/Content.Outlook/INQUILINI/NOVACELLA_25/INT_8_TOTARO_GIANMARCO/CONTRATTO_DI_LOCAZIONE_1_GENNAIO_2019.pdf" TargetMode="External"/><Relationship Id="rId293" Type="http://schemas.openxmlformats.org/officeDocument/2006/relationships/hyperlink" Target="../../../../mditrani/AppData/Local/AppData/Local/Microsoft/Windows/INetCache/Content.Outlook/INQUILINI/FIORINI_15/INT_8_A12_NARDI_ELIGIO/CONTEGGIO_CANONE_DI_LOCAZIONE.xls" TargetMode="External"/><Relationship Id="rId307" Type="http://schemas.openxmlformats.org/officeDocument/2006/relationships/hyperlink" Target="../../../../mditrani/AppData/Local/AppData/Local/Microsoft/Windows/INetCache/Content.Outlook/INQUILINI/PALESTRO_87/INT_1_HOTEL_CAMBRIDGE_DI_VINCENZO_FUGGETTA/PERIZIA_PATRIGEST.pdf" TargetMode="External"/><Relationship Id="rId514" Type="http://schemas.openxmlformats.org/officeDocument/2006/relationships/hyperlink" Target="../../../../mditrani/AppData/Local/AppData/Local/Microsoft/Windows/INetCache/marco.fichera/AppData/Roaming/Microsoft/PIANTINE_IMMOBILI/Pastini/CATASTALI/INT_7.pdf" TargetMode="External"/><Relationship Id="rId721" Type="http://schemas.openxmlformats.org/officeDocument/2006/relationships/hyperlink" Target="../../../../mditrani/AppData/Local/AppData/Local/Microsoft/Windows/INetCache/Content.Outlook/PIANTINE_IMMOBILI/Fiorini/Via%20Fiorini%20n.15/Catastali/INT_23_PIANTINA_CATASTALE.TIF" TargetMode="External"/><Relationship Id="rId1144" Type="http://schemas.openxmlformats.org/officeDocument/2006/relationships/hyperlink" Target="../../../../mditrani/AppData/Local/AppData/Local/Microsoft/Windows/INetCache/Content.Outlook/INQUILINI/FIORINI_15/INT_3_SCAGLIONE_GIOVANNI/PATENTE.pdf" TargetMode="External"/><Relationship Id="rId88" Type="http://schemas.openxmlformats.org/officeDocument/2006/relationships/hyperlink" Target="../../../../mditrani/AppData/Local/AppData/Local/Microsoft/Windows/INetCache/Content.Outlook/PIANTINE_IMMOBILI/Bonifazi/Via%20Bonifazzi%2048A/File%20PDF/INT_10.pdf" TargetMode="External"/><Relationship Id="rId153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360" Type="http://schemas.openxmlformats.org/officeDocument/2006/relationships/hyperlink" Target="../../../../mditrani/AppData/Local/AppData/Local/Microsoft/Windows/INetCache/Content.Outlook/INQUILINI/FIORINI_15/INT_17_RUCCIO_LIDIA/CONTRATTO_DI_LOCAZIONE_1_AGOSTO_2015.pdf" TargetMode="External"/><Relationship Id="rId598" Type="http://schemas.openxmlformats.org/officeDocument/2006/relationships/hyperlink" Target="../../../../mditrani/AppData/Local/AppData/Local/Microsoft/Windows/INetCache/Content.Outlook/INQUILINI/NOVACELLA_23/INT_5_MARCONE_STEFANIA/DEPOSITO_CAUZIONALE.pdf" TargetMode="External"/><Relationship Id="rId819" Type="http://schemas.openxmlformats.org/officeDocument/2006/relationships/hyperlink" Target="../../../../mditrani/AppData/Local/AppData/Local/Microsoft/Windows/INetCache/Content.Outlook/PIANTINE_IMMOBILI/Pastini/CATASTALI/INT_8_VISURA_CATASTALE.pdf" TargetMode="External"/><Relationship Id="rId1004" Type="http://schemas.openxmlformats.org/officeDocument/2006/relationships/hyperlink" Target="../../../../mditrani/AppData/Local/AppData/Local/Microsoft/Windows/INetCache/Content.Outlook/PIANTINE_IMMOBILI/Bonifazi/Via%20Bonifazzi%2048A/Catastali/INT_10_VISURA_CATASTALE.pdf" TargetMode="External"/><Relationship Id="rId220" Type="http://schemas.openxmlformats.org/officeDocument/2006/relationships/hyperlink" Target="../../../../mditrani/AppData/Local/AppData/Local/Microsoft/Windows/INetCache/Content.Outlook/INQUILINI/NAVONA/INT_1_MARINO_GIUSEPPE/CONTRATTO_DI_LOCAZIONE_1_DICEMBRE_2019.pdf" TargetMode="External"/><Relationship Id="rId458" Type="http://schemas.openxmlformats.org/officeDocument/2006/relationships/hyperlink" Target="../../../../mditrani/AppData/Local/AppData/Local/Microsoft/Windows/INetCache/marco.fichera/AppData/Roaming/Microsoft/PIANTINE_IMMOBILI/Fiorini/Via%20Fiorini%20n.15/Catastali/INT_1.pdf" TargetMode="External"/><Relationship Id="rId665" Type="http://schemas.openxmlformats.org/officeDocument/2006/relationships/hyperlink" Target="../../../../mditrani/AppData/Local/AppData/Local/Microsoft/Windows/INetCache/Content.Outlook/INQUILINI/FIORINI_13/INT_22_DE_RUBEIS_IVANA/DOMANDA_ANALIZZATA.xlsx" TargetMode="External"/><Relationship Id="rId872" Type="http://schemas.openxmlformats.org/officeDocument/2006/relationships/hyperlink" Target="../../../../mditrani/AppData/Local/AppData/Local/Microsoft/Windows/INetCache/Content.Outlook/INQUILINI/BONIFAZI_48_A/INT_6_BIANCHINI_UBALDO/CONTEGGIO_CANONE_DI_LOCAZIONE.xls" TargetMode="External"/><Relationship Id="rId1088" Type="http://schemas.openxmlformats.org/officeDocument/2006/relationships/hyperlink" Target="../../../../mditrani/AppData/Local/AppData/Local/Microsoft/Windows/INetCache/Content.Outlook/PIANTINE_IMMOBILI/Bonifazi/Via%20Bonifazzi%2048B/File%20PDF/INT_4.pdf" TargetMode="External"/><Relationship Id="rId15" Type="http://schemas.openxmlformats.org/officeDocument/2006/relationships/hyperlink" Target="../../../../mditrani/AppData/Local/AppData/Local/Microsoft/Windows/INetCache/Content.Outlook/PIANTINE_IMMOBILI/Babuino/CATASTALI/INT_9_VISURA_CATASTALE.pdf" TargetMode="External"/><Relationship Id="rId318" Type="http://schemas.openxmlformats.org/officeDocument/2006/relationships/hyperlink" Target="../../../../mditrani/AppData/Local/AppData/Local/Microsoft/Windows/INetCache/Content.Outlook/INQUILINI/ISOLA_MADRE_15/INT_33_PINTADU_MARIO/CONTRATTO_DI_COMODATO_1_FEBBRAIO_2019.pdf" TargetMode="External"/><Relationship Id="rId525" Type="http://schemas.openxmlformats.org/officeDocument/2006/relationships/hyperlink" Target="../../../../mditrani/AppData/Local/AppData/Local/Microsoft/Windows/INetCache/Content.Outlook/INQUILINI/BABUINO/INT_1_2_EU_CONSULTING_&amp;_SERVICE_SRL/N_12_DEL_18_01_2011_RINNOVO_LOCAZIONE_ALLA_EUROSERVITIA_ESACT_SRL.doc" TargetMode="External"/><Relationship Id="rId732" Type="http://schemas.openxmlformats.org/officeDocument/2006/relationships/hyperlink" Target="../../../../mditrani/AppData/Local/AppData/Local/Microsoft/Windows/INetCache/marco.fichera/AppData/Roaming/Microsoft/PIANTINE_IMMOBILI/Fiorini/Via%20Fiorini%20n.15/Catastali/INT_28.TIF" TargetMode="External"/><Relationship Id="rId1155" Type="http://schemas.openxmlformats.org/officeDocument/2006/relationships/hyperlink" Target="../../../../mditrani/AppData/Local/AppData/Local/Microsoft/Windows/INetCache/Content.Outlook/VARIE/PASTINI_15/RIEPILOGO_PATRIMONIO_IMMOBILIARE.pdf" TargetMode="External"/><Relationship Id="rId99" Type="http://schemas.openxmlformats.org/officeDocument/2006/relationships/hyperlink" Target="../../../../mditrani/AppData/Local/AppData/Local/Microsoft/Windows/INetCache/Content.Outlook/PIANTINE_IMMOBILI/Bonifazi/Via%20Bonifazzi%2048B/Catastali/INT_1_PIANTINA_CATASTALE.TIF" TargetMode="External"/><Relationship Id="rId164" Type="http://schemas.openxmlformats.org/officeDocument/2006/relationships/hyperlink" Target="../../../../mditrani/AppData/Local/AppData/Local/Microsoft/Windows/INetCache/Content.Outlook/PIANTINE_IMMOBILI/Fiorini/Via%20Fiorini%20n.13/File%20PDF/INT_14.pdf" TargetMode="External"/><Relationship Id="rId371" Type="http://schemas.openxmlformats.org/officeDocument/2006/relationships/hyperlink" Target="../../../../mditrani/AppData/Local/AppData/Local/Microsoft/Windows/INetCache/Content.Outlook/PIANTINE_IMMOBILI/Pastini/PDF/INT_7.pdf" TargetMode="External"/><Relationship Id="rId1015" Type="http://schemas.openxmlformats.org/officeDocument/2006/relationships/hyperlink" Target="../../../../mditrani/AppData/Local/AppData/Local/Microsoft/Windows/INetCache/Content.Outlook/PIANTINE_IMMOBILI/Babuino/PDF/INT_4.pdf" TargetMode="External"/><Relationship Id="rId469" Type="http://schemas.openxmlformats.org/officeDocument/2006/relationships/hyperlink" Target="../../../../mditrani/AppData/Local/AppData/Local/Microsoft/Windows/INetCache/Content.Outlook/PIANTINE_IMMOBILI/Fiorini/Via%20Fiorini%20n.13/Catastali/INT_23_VISURA_CATASTALE.pdf" TargetMode="External"/><Relationship Id="rId676" Type="http://schemas.openxmlformats.org/officeDocument/2006/relationships/hyperlink" Target="../../../../mditrani/AppData/Local/AppData/Local/Microsoft/Windows/INetCache/Content.Outlook/INQUILINI/FIORINI_13/INT_27_TRULLI_RITA/TESSERA_SANITARIA.pdf" TargetMode="External"/><Relationship Id="rId883" Type="http://schemas.openxmlformats.org/officeDocument/2006/relationships/hyperlink" Target="../../../../mditrani/AppData/Local/AppData/Local/Microsoft/Windows/INetCache/Content.Outlook/INQUILINI/NOVACELLA_19/INT_7_VITTORINO_VINCENZO/TESSERA_SANITARIA.pdf" TargetMode="External"/><Relationship Id="rId1099" Type="http://schemas.openxmlformats.org/officeDocument/2006/relationships/hyperlink" Target="../../../../mditrani/AppData/Local/AppData/Local/Microsoft/Windows/INetCache/Content.Outlook/INQUILINI/BONIFAZI_48_A/INT_9_A_7_RUSSO_SALVATORE/INTEGRAZIONE_DEPOSITO_CAUZIONALE.pdf" TargetMode="External"/><Relationship Id="rId26" Type="http://schemas.openxmlformats.org/officeDocument/2006/relationships/hyperlink" Target="../../../../mditrani/AppData/Local/AppData/Local/Microsoft/Windows/INetCache/marco.fichera/AppData/Roaming/Microsoft/INQUILINI/BABUINO/SPAGNA_1_A_LORIBLU/CONTRATTI_DI_LOCAZIONE/N%204%20RINNOVO%20CONTRATTO%20GILLI%20RETAIL%20SRL.doc" TargetMode="External"/><Relationship Id="rId231" Type="http://schemas.openxmlformats.org/officeDocument/2006/relationships/hyperlink" Target="../../../../mditrani/AppData/Local/AppData/Local/Microsoft/Windows/INetCache/marco.fichera/AppData/Roaming/Microsoft/INQUILINI/NOVACELLA_23/INT_1_RANGO_RITA/CONTRATTO_LOCAZIONE/RANGO%20RITA.pdf" TargetMode="External"/><Relationship Id="rId329" Type="http://schemas.openxmlformats.org/officeDocument/2006/relationships/hyperlink" Target="../../../../mditrani/AppData/Local/AppData/Local/Microsoft/Windows/INetCache/Content.Outlook/PIANTINE_IMMOBILI/Namaziano/CATASTALI/INT_7_PIANTINA_CATASTALE.pdf" TargetMode="External"/><Relationship Id="rId536" Type="http://schemas.openxmlformats.org/officeDocument/2006/relationships/hyperlink" Target="../../../../mditrani/AppData/Local/AppData/Local/Microsoft/Windows/INetCache/Content.Outlook/PIANTINE_IMMOBILI/Babuino/CATASTALI/INT_11_VISURA_CATASTALE.pdf" TargetMode="External"/><Relationship Id="rId1166" Type="http://schemas.openxmlformats.org/officeDocument/2006/relationships/hyperlink" Target="../../../../mditrani/AppData/Local/AppData/Local/Microsoft/Windows/INetCache/marco.fichera/AppData/Roaming/Microsoft/VARIE/ISOLA_MADRE_15/RIEPILOGO_PATRIMONIO_IMMOBILIARE.pdf" TargetMode="External"/><Relationship Id="rId175" Type="http://schemas.openxmlformats.org/officeDocument/2006/relationships/hyperlink" Target="../../../../mditrani/AppData/Local/AppData/Local/Microsoft/Windows/INetCache/Content.Outlook/PIANTINE_IMMOBILI/Fiorini/Via%20Fiorini%20n.13/File%20PDF/INT_23.pdf" TargetMode="External"/><Relationship Id="rId743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950" Type="http://schemas.openxmlformats.org/officeDocument/2006/relationships/hyperlink" Target="../../../../mditrani/AppData/Local/AppData/Local/Microsoft/Windows/INetCache/Content.Outlook/PIANTINE_IMMOBILI/Novacella/Civico%2025/Catastali/INT_9_VISURA_CATASTALE.pdf" TargetMode="External"/><Relationship Id="rId1026" Type="http://schemas.openxmlformats.org/officeDocument/2006/relationships/hyperlink" Target="../../../../mditrani/AppData/Local/AppData/Local/Microsoft/Windows/INetCache/Content.Outlook/INQUILINI/NOVACELLA_19/INT_15_PASSI_MARTINA/DEPOSITO_CAUZIONALE.pdf" TargetMode="External"/><Relationship Id="rId382" Type="http://schemas.openxmlformats.org/officeDocument/2006/relationships/hyperlink" Target="../../../../mditrani/AppData/Local/AppData/Local/Microsoft/Windows/INetCache/Content.Outlook/INQUILINI/PORTA_SETTIMIANA/PS_1_PANELLA_FRANCA/N_107_DEL_14_06_2010_RINNOVO_CONTRATTO_PANELLA_FRANCA_VIA_SETTIMIANA_1.doc" TargetMode="External"/><Relationship Id="rId603" Type="http://schemas.openxmlformats.org/officeDocument/2006/relationships/hyperlink" Target="../../../../mditrani/AppData/Local/AppData/Local/Microsoft/Windows/INetCache/Content.Outlook/INQUILINI/NOVACELLA_23/INT_8_CARRETTI_GIULIANA/CONTRATTO_DI_LOCAZIONE_1_GENNAIO_2019.pdf" TargetMode="External"/><Relationship Id="rId687" Type="http://schemas.openxmlformats.org/officeDocument/2006/relationships/hyperlink" Target="../../../../mditrani/AppData/Local/AppData/Local/Microsoft/Windows/INetCache/marco.fichera/AppData/Roaming/Microsoft/PIANTINE_IMMOBILI/Fiorini/Via%20Fiorini%20n.13/File%20PDF/INT_35.pdf" TargetMode="External"/><Relationship Id="rId810" Type="http://schemas.openxmlformats.org/officeDocument/2006/relationships/hyperlink" Target="../../../../mditrani/AppData/Local/AppData/Local/Microsoft/Windows/INetCache/Content.Outlook/INQUILINI/GUGLIA-PASTINI-AQUIRO/AQUIRO_71_CALEFFI_ROMA_1911_SRL/DEPOSITO_CAUZIONALE.pdf" TargetMode="External"/><Relationship Id="rId908" Type="http://schemas.openxmlformats.org/officeDocument/2006/relationships/hyperlink" Target="mailto:anytime@legalmail.it" TargetMode="External"/><Relationship Id="rId242" Type="http://schemas.openxmlformats.org/officeDocument/2006/relationships/hyperlink" Target="../../../../mditrani/AppData/Local/AppData/Local/Microsoft/Windows/INetCache/Content.Outlook/PIANTINE_IMMOBILI/Fiorini/Via%20Fiorini%20n.15/Catastali/INT_5_PIANTINA_CATASTALE.TIF" TargetMode="External"/><Relationship Id="rId894" Type="http://schemas.openxmlformats.org/officeDocument/2006/relationships/hyperlink" Target="../../../../mditrani/AppData/Local/AppData/Local/Microsoft/Windows/INetCache/Content.Outlook/INQUILINI/BONIFAZI_48_A/INT_4_SAMBUCO_NAZZARENO/INTEGRAZIONE_DEPOSITO.pdf" TargetMode="External"/><Relationship Id="rId1177" Type="http://schemas.openxmlformats.org/officeDocument/2006/relationships/hyperlink" Target="../../../../mditrani/AppData/Local/AppData/Local/Microsoft/Windows/INetCache/Content.Outlook/VARIE/PASTINI_15/04_vano_scala.JPG" TargetMode="External"/><Relationship Id="rId37" Type="http://schemas.openxmlformats.org/officeDocument/2006/relationships/hyperlink" Target="../../../../mditrani/AppData/Local/AppData/Local/Microsoft/Windows/INetCache/Content.Outlook/PIANTINE_IMMOBILI/Bonifazi/Via%20Bonifazzi%2048A/File%20PDF/INT_4.pdf" TargetMode="External"/><Relationship Id="rId102" Type="http://schemas.openxmlformats.org/officeDocument/2006/relationships/hyperlink" Target="../../../../mditrani/AppData/Local/AppData/Local/Microsoft/Windows/INetCache/Content.Outlook/PIANTINE_IMMOBILI/Fiorini/Via%20Fiorini%20n.13/File%20PDF/INT_29.pdf" TargetMode="External"/><Relationship Id="rId547" Type="http://schemas.openxmlformats.org/officeDocument/2006/relationships/hyperlink" Target="../../../../mditrani/AppData/Local/AppData/Local/Microsoft/Windows/INetCache/Content.Outlook/INQUILINI/GUGLIA-PASTINI-AQUIRO/AQUIRO_71_ROSSI_RITA/N_9_DEL_18_01_2010_RINNOVO_ROSSI_RITA.doc" TargetMode="External"/><Relationship Id="rId754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961" Type="http://schemas.openxmlformats.org/officeDocument/2006/relationships/hyperlink" Target="../../../../mditrani/AppData/Local/AppData/Local/Microsoft/Windows/INetCache/Content.Outlook/PIANTINE_IMMOBILI/Novacella/Civico%2025/Catastali/INT_8_VISURA_CATASTALE.pdf" TargetMode="External"/><Relationship Id="rId90" Type="http://schemas.openxmlformats.org/officeDocument/2006/relationships/hyperlink" Target="../../../../mditrani/AppData/Local/AppData/Local/Microsoft/Windows/INetCache/Content.Outlook/PIANTINE_IMMOBILI/Bonifazi/Via%20Bonifazzi%2048A/File%20PDF/INT_12.pdf" TargetMode="External"/><Relationship Id="rId186" Type="http://schemas.openxmlformats.org/officeDocument/2006/relationships/hyperlink" Target="../../../../mditrani/AppData/Local/AppData/Local/Microsoft/Windows/INetCache/Content.Outlook/PIANTINE_IMMOBILI/Fiorini/Via%20Fiorini%20n.13/File%20PDF/INT_32.pdf" TargetMode="External"/><Relationship Id="rId393" Type="http://schemas.openxmlformats.org/officeDocument/2006/relationships/hyperlink" Target="mailto:cartoleriapantheonsrl@pec.it" TargetMode="External"/><Relationship Id="rId407" Type="http://schemas.openxmlformats.org/officeDocument/2006/relationships/hyperlink" Target="../../../../mditrani/AppData/Local/AppData/Local/Microsoft/Windows/INetCache/Content.Outlook/PIANTINE_IMMOBILI/Fiorini/Via%20Fiorini%20n.13/Catastali/INT_15_PIANTINA_CATASTALE.TIF" TargetMode="External"/><Relationship Id="rId614" Type="http://schemas.openxmlformats.org/officeDocument/2006/relationships/hyperlink" Target="../../../../mditrani/AppData/Local/AppData/Local/Microsoft/Windows/INetCache/Content.Outlook/INQUILINI/NOVACELLA_23/INT_5_MARCONE_STEFANIA/CONTRATTO_DI_LOCAZIONE_1_AGOSTO_2014.pdf" TargetMode="External"/><Relationship Id="rId821" Type="http://schemas.openxmlformats.org/officeDocument/2006/relationships/hyperlink" Target="../../../../mditrani/AppData/Local/AppData/Local/Microsoft/Windows/INetCache/Content.Outlook/INQUILINI/SEMINARIO/SEMINARIO_101_CHEN_ZHONGBIN/CODICE_FISCALE.pdf" TargetMode="External"/><Relationship Id="rId1037" Type="http://schemas.openxmlformats.org/officeDocument/2006/relationships/hyperlink" Target="../../../../mditrani/AppData/Local/AppData/Local/Microsoft/Windows/INetCache/Content.Outlook/PIANTINE_IMMOBILI/Fiorini/Via%20Fiorini%20n.13/Catastali/INT_34_PIANTINA_CATASTALE.TIF" TargetMode="External"/><Relationship Id="rId253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460" Type="http://schemas.openxmlformats.org/officeDocument/2006/relationships/hyperlink" Target="../../../../mditrani/AppData/Local/AppData/Local/Microsoft/Windows/INetCache/Content.Outlook/PIANTINE_IMMOBILI/Fiorini/Via%20Fiorini%20n.13/Catastali/INT_38_VISURA_CATASTALE.pdf" TargetMode="External"/><Relationship Id="rId698" Type="http://schemas.openxmlformats.org/officeDocument/2006/relationships/hyperlink" Target="../../../../mditrani/AppData/Local/AppData/Local/Microsoft/Windows/INetCache/Content.Outlook/INQUILINI/FIORINI_15/INT_2_A5_MOGLIONI_LILIA/CONTEGGIO_CANONE.xls" TargetMode="External"/><Relationship Id="rId919" Type="http://schemas.openxmlformats.org/officeDocument/2006/relationships/hyperlink" Target="mailto:lori@pec.it" TargetMode="External"/><Relationship Id="rId1090" Type="http://schemas.openxmlformats.org/officeDocument/2006/relationships/hyperlink" Target="../../../../mditrani/AppData/Local/AppData/Local/Microsoft/Windows/INetCache/Content.Outlook/PIANTINE_IMMOBILI/Novacella/Civico%2019/Catastali/INT_1_VISURA_CATASTALE.pdf" TargetMode="External"/><Relationship Id="rId1104" Type="http://schemas.openxmlformats.org/officeDocument/2006/relationships/hyperlink" Target="../../../../mditrani/AppData/Local/AppData/Local/Microsoft/Windows/INetCache/Content.Outlook/PIANTINE_IMMOBILI/Novacella/Civico%2019/Catastali/INT_11_PIANTINA_CATASTALE.png" TargetMode="External"/><Relationship Id="rId48" Type="http://schemas.openxmlformats.org/officeDocument/2006/relationships/hyperlink" Target="../../../../mditrani/AppData/Local/AppData/Local/Microsoft/Windows/INetCache/marco.fichera/AppData/Roaming/Microsoft/PIANTINE_IMMOBILI/Bonifazi/Via%20Bonifazzi%2048A/File%20PDF/VIA%20BONIFAZZI%2048A%20Int.11.pdf" TargetMode="External"/><Relationship Id="rId113" Type="http://schemas.openxmlformats.org/officeDocument/2006/relationships/hyperlink" Target="../../../../mditrani/AppData/Local/AppData/Local/Microsoft/Windows/INetCache/Content.Outlook/PIANTINE_IMMOBILI/Bonifazi/Via%20Bonifazzi%2048B/File%20PDF/INT_10.pdf" TargetMode="External"/><Relationship Id="rId320" Type="http://schemas.openxmlformats.org/officeDocument/2006/relationships/hyperlink" Target="../../../../mditrani/AppData/Local/AppData/Local/Microsoft/Windows/INetCache/Content.Outlook/PIANTINE_IMMOBILI/Namaziano/PDF/INT_7.pdf" TargetMode="External"/><Relationship Id="rId558" Type="http://schemas.openxmlformats.org/officeDocument/2006/relationships/hyperlink" Target="../../../../mditrani/AppData/Local/AppData/Local/Microsoft/Windows/INetCache/Content.Outlook/PIANTINE_IMMOBILI/Pastini/CATASTALI/INT_3_PIANTINA_CATASTALE.pdf" TargetMode="External"/><Relationship Id="rId765" Type="http://schemas.openxmlformats.org/officeDocument/2006/relationships/hyperlink" Target="../../../../mditrani/AppData/Local/AppData/Local/Microsoft/Windows/INetCache/Content.Outlook/PIANTINE_IMMOBILI/Guglia-Pastini-Aquiro/CATASTALI/PASTINI_17_A_B_PIANTINA_CATASTALE.pdf" TargetMode="External"/><Relationship Id="rId972" Type="http://schemas.openxmlformats.org/officeDocument/2006/relationships/hyperlink" Target="../../../../mditrani/AppData/Local/AppData/Local/Microsoft/Windows/INetCache/Content.Outlook/PIANTINE_IMMOBILI/Novacella/Civico%2023/File%20PDF/INT_8.pdf" TargetMode="External"/><Relationship Id="rId1188" Type="http://schemas.openxmlformats.org/officeDocument/2006/relationships/hyperlink" Target="../../../../mditrani/AppData/Local/AppData/Local/Microsoft/Windows/INetCache/marco.fichera/AppData/Roaming/Microsoft/PIANTINE_IMMOBILI/Colosseo/VARIE/08.JPG" TargetMode="External"/><Relationship Id="rId197" Type="http://schemas.openxmlformats.org/officeDocument/2006/relationships/hyperlink" Target="../../../../mditrani/AppData/Local/AppData/Local/Microsoft/Windows/INetCache/Content.Outlook/PIANTINE_IMMOBILI/Fiorini/Via%20Fiorini%20n.13/File%20PDF/INT_37.pdf" TargetMode="External"/><Relationship Id="rId418" Type="http://schemas.openxmlformats.org/officeDocument/2006/relationships/hyperlink" Target="../../../../mditrani/AppData/Local/AppData/Local/Microsoft/Windows/INetCache/Content.Outlook/PIANTINE_IMMOBILI/Novacella/Civico%2019/Catastali/INT_8_VISURA_CATASTALE.pdf" TargetMode="External"/><Relationship Id="rId625" Type="http://schemas.openxmlformats.org/officeDocument/2006/relationships/hyperlink" Target="../../../../mditrani/AppData/Local/AppData/Local/Microsoft/Windows/INetCache/Content.Outlook/PIANTINE_IMMOBILI/Novacella/Civico%2019/Catastali/INT_6_PIANTINA_CATASTALE.png" TargetMode="External"/><Relationship Id="rId832" Type="http://schemas.openxmlformats.org/officeDocument/2006/relationships/hyperlink" Target="../../../../mditrani/AppData/Local/AppData/Local/Microsoft/Windows/INetCache/Content.Outlook/INQUILINI/NOVACELLA_19/INT_8_GALMAZZI_GIAMPIERO/N.78%20RINNOVO%20LOCAZIONE%20SIG%20%20GALMAZZI%20GIAMPIERO%20VIA%20NOVACELLA%20N%20%2019%20INT%20%208.pdf" TargetMode="External"/><Relationship Id="rId1048" Type="http://schemas.openxmlformats.org/officeDocument/2006/relationships/hyperlink" Target="mailto:ivana.derubeis@gmail.com" TargetMode="External"/><Relationship Id="rId264" Type="http://schemas.openxmlformats.org/officeDocument/2006/relationships/hyperlink" Target="../../../../mditrani/AppData/Local/AppData/Local/Microsoft/Windows/INetCache/marco.fichera/AppData/Roaming/Microsoft/INQUILINI/FIORINI_15/INT_16_SALA_LEANDRA/CONTRATTO_LOCAZIONE/N_229%20SALA%20LEANDRA%20-%20Rinnovo%20locazione%20Fiorini%2015%20int.%2016.doc" TargetMode="External"/><Relationship Id="rId471" Type="http://schemas.openxmlformats.org/officeDocument/2006/relationships/hyperlink" Target="../../../../mditrani/AppData/Local/AppData/Local/Microsoft/Windows/INetCache/Content.Outlook/PIANTINE_IMMOBILI/Fiorini/Via%20Fiorini%20n.13/Catastali/INT_17_VISURA_CATASTALE.pdf" TargetMode="External"/><Relationship Id="rId1115" Type="http://schemas.openxmlformats.org/officeDocument/2006/relationships/hyperlink" Target="../../../../mditrani/AppData/Local/AppData/Local/Microsoft/Windows/INetCache/Content.Outlook/INQUILINI/NAVONA/INT_3_PIRENE_S_R_L_/CONTRATTO_DI_LOCAZIONE_1_NOVEMBRE_2019.pdf" TargetMode="External"/><Relationship Id="rId59" Type="http://schemas.openxmlformats.org/officeDocument/2006/relationships/hyperlink" Target="../../../../mditrani/AppData/Local/AppData/Local/Microsoft/Windows/INetCache/Content.Outlook/INQUILINI/BONIFAZI_48_A/INT_14_VANNI_ANNA_CHIARA/CONTEGGIO_CANONE.xls" TargetMode="External"/><Relationship Id="rId124" Type="http://schemas.openxmlformats.org/officeDocument/2006/relationships/hyperlink" Target="../../../../mditrani/AppData/Local/AppData/Local/Microsoft/Windows/INetCache/marco.fichera/AppData/Roaming/Microsoft/INQUILINI/BONIFAZI_48_B/INT_8_MAGRO_MARIO/CONTRATTO_LOCAZIONE/CONTEGGIO_CANONE_DI_LOCAZIONE.xls" TargetMode="External"/><Relationship Id="rId569" Type="http://schemas.openxmlformats.org/officeDocument/2006/relationships/hyperlink" Target="../../../../mditrani/AppData/Local/AppData/Local/Microsoft/Windows/INetCache/Content.Outlook/PIANTINE_IMMOBILI/Seminario/PDF/INT_5.pdf" TargetMode="External"/><Relationship Id="rId776" Type="http://schemas.openxmlformats.org/officeDocument/2006/relationships/hyperlink" Target="../../../../mditrani/AppData/Local/AppData/Local/Microsoft/Windows/INetCache/Content.Outlook/INQUILINI/GUGLIA-PASTINI-AQUIRO/PASTINI_18BIS_ANYTIME/CONTRATTO_DI_LOCAZIONE_1_GIUGNO_2018.pdf" TargetMode="External"/><Relationship Id="rId983" Type="http://schemas.openxmlformats.org/officeDocument/2006/relationships/hyperlink" Target="../../../../mditrani/AppData/Local/AppData/Local/Microsoft/Windows/INetCache/Content.Outlook/INQUILINI/BABUINO/INT_5_6_SPAGNA_HOTEL_S_R_L/CONTRATTO_DI_LOCAZIONE_1_GENNAIO_2019.pdf" TargetMode="External"/><Relationship Id="rId1199" Type="http://schemas.openxmlformats.org/officeDocument/2006/relationships/hyperlink" Target="../../../../mditrani/AppData/Local/AppData/Local/Microsoft/Windows/INetCache/Content.Outlook/VARIE/BABUINO/RELAZIONE_GEOLOGICA.doc" TargetMode="External"/><Relationship Id="rId331" Type="http://schemas.openxmlformats.org/officeDocument/2006/relationships/hyperlink" Target="../../../../mditrani/AppData/Local/AppData/Local/Microsoft/Windows/INetCache/Content.Outlook/PIANTINE_IMMOBILI/Novacella/Civico%2019/File%20PDF/INT_7.pdf" TargetMode="External"/><Relationship Id="rId429" Type="http://schemas.openxmlformats.org/officeDocument/2006/relationships/hyperlink" Target="../../../../mditrani/AppData/Local/AppData/Local/Microsoft/Windows/INetCache/Content.Outlook/PIANTINE_IMMOBILI/Porta%20Settimiana/CATASTALI/INT_1_VISURA_CATASTALE.pdf" TargetMode="External"/><Relationship Id="rId636" Type="http://schemas.openxmlformats.org/officeDocument/2006/relationships/hyperlink" Target="../../../../mditrani/AppData/Local/AppData/Local/Microsoft/Windows/INetCache/Content.Outlook/INQUILINI/NOVACELLA_23/INT_15_A11_LUCARINI_LIVIO/CONTRATTO_DI_LOCAZIONE_1_GENNAIO_2019.pdf" TargetMode="External"/><Relationship Id="rId1059" Type="http://schemas.openxmlformats.org/officeDocument/2006/relationships/hyperlink" Target="../../../../mditrani/AppData/Local/AppData/Local/Microsoft/Windows/INetCache/Content.Outlook/PIANTINE_IMMOBILI/Seminario%20104/catastali/INT_5_VISURA_CATASTALE.pdf" TargetMode="External"/><Relationship Id="rId843" Type="http://schemas.openxmlformats.org/officeDocument/2006/relationships/hyperlink" Target="../../../../mditrani/AppData/Local/AppData/Local/Microsoft/Windows/INetCache/Content.Outlook/PIANTINE_IMMOBILI/Val_Cannuta/VISURA_CATASTALE.pdf" TargetMode="External"/><Relationship Id="rId1126" Type="http://schemas.openxmlformats.org/officeDocument/2006/relationships/hyperlink" Target="../../../../mditrani/AppData/Local/AppData/Local/Microsoft/Windows/INetCache/Content.Outlook/INQUILINI/BONIFAZI_48_B/INT_2_MACCIONI_ORNELLA/CARTA_DI_IDENTITA'.pdf" TargetMode="External"/><Relationship Id="rId275" Type="http://schemas.openxmlformats.org/officeDocument/2006/relationships/hyperlink" Target="../../../../mditrani/AppData/Local/AppData/Local/Microsoft/Windows/INetCache/Content.Outlook/PIANTINE_IMMOBILI/Fiorini/Via%20Fiorini%20n.15/File%20PDF/INT_19.pdf" TargetMode="External"/><Relationship Id="rId482" Type="http://schemas.openxmlformats.org/officeDocument/2006/relationships/hyperlink" Target="../../../../mditrani/AppData/Local/AppData/Local/Microsoft/Windows/INetCache/Content.Outlook/PIANTINE_IMMOBILI/Fiorini/Via%20Fiorini%20n.13/Catastali/INT_3_VISURA_CATASTALE.pdf" TargetMode="External"/><Relationship Id="rId703" Type="http://schemas.openxmlformats.org/officeDocument/2006/relationships/hyperlink" Target="../../../../mditrani/AppData/Local/AppData/Local/Microsoft/Windows/INetCache/Content.Outlook/PIANTINE_IMMOBILI/Fiorini/Via%20Fiorini%20n.15/Catastali/INT_9_PIANTINA_CATASTALE.TIF" TargetMode="External"/><Relationship Id="rId910" Type="http://schemas.openxmlformats.org/officeDocument/2006/relationships/hyperlink" Target="../../../../mditrani/AppData/Local/AppData/Local/Microsoft/Windows/INetCache/Content.Outlook/INQUILINI/GUGLIA-PASTINI-AQUIRO/PASTINI_18BIS_ANYTIME/DEPOSITO_CAUZIONALE.pdf" TargetMode="External"/><Relationship Id="rId135" Type="http://schemas.openxmlformats.org/officeDocument/2006/relationships/hyperlink" Target="../../../../mditrani/AppData/Local/AppData/Local/Microsoft/Windows/INetCache/Content.Outlook/PIANTINE_IMMOBILI/Fiorini/Via%20Fiorini%20n.13/File%20PDF/INT_1.pdf" TargetMode="External"/><Relationship Id="rId342" Type="http://schemas.openxmlformats.org/officeDocument/2006/relationships/hyperlink" Target="../../../../mditrani/AppData/Local/AppData/Local/Microsoft/Windows/INetCache/Content.Outlook/INQUILINI/GUGLIA-PASTINI-AQUIRO/AQUIRO_70A_BC_SAS/POLIZZA_FIDEIUSSORIA.pdf" TargetMode="External"/><Relationship Id="rId787" Type="http://schemas.openxmlformats.org/officeDocument/2006/relationships/hyperlink" Target="../../../../mditrani/AppData/Local/AppData/Local/Microsoft/Windows/INetCache/Content.Outlook/INQUILINI/ISOLA_MADRE_15/INT_20_FAGNANI_WALTER/CONTRATTO_DI_COMODATO_1_FEBBRAIO_2019.pdf" TargetMode="External"/><Relationship Id="rId994" Type="http://schemas.openxmlformats.org/officeDocument/2006/relationships/hyperlink" Target="../../../../mditrani/AppData/Local/AppData/Local/Microsoft/Windows/INetCache/Content.Outlook/INQUILINI/GUGLIA-PASTINI-AQUIRO/GUGLIA_69_SION_S_R_L_/INTEGRAZIONE_DEPOSITO.pdf" TargetMode="External"/><Relationship Id="rId202" Type="http://schemas.openxmlformats.org/officeDocument/2006/relationships/hyperlink" Target="../../../../mditrani/AppData/Local/AppData/Local/Microsoft/Windows/INetCache/Content.Outlook/INQUILINI/FIORINI_13/INT_38_CAPRICCIOLI_OVIDIO/CONTEGGIO_CANONE_DI_LOCAZIONE.xls" TargetMode="External"/><Relationship Id="rId647" Type="http://schemas.openxmlformats.org/officeDocument/2006/relationships/hyperlink" Target="../../../../mditrani/AppData/Local/AppData/Local/Microsoft/Windows/INetCache/marco.fichera/AppData/Roaming/Microsoft/INQUILINI/FIORINI_13/INT_12_MACINAI_LUCIANO/CONTRATTO_LOCAZIONE/N.174%20RINNOVO%20CONTRATTO%20LOCAZIONE%20SIG.%20MACINAI%20-VIA%20VITTORIO%20FIORINI%2013%20INT.%2012.pdf" TargetMode="External"/><Relationship Id="rId854" Type="http://schemas.openxmlformats.org/officeDocument/2006/relationships/hyperlink" Target="mailto:salvo.denardo@gmail.com" TargetMode="External"/><Relationship Id="rId286" Type="http://schemas.openxmlformats.org/officeDocument/2006/relationships/hyperlink" Target="../../../../mditrani/AppData/Local/AppData/Local/Microsoft/Windows/INetCache/Content.Outlook/PIANTINE_IMMOBILI/Fiorini/Via%20Fiorini%20n.15/File%20PDF/INT_24.pdf" TargetMode="External"/><Relationship Id="rId493" Type="http://schemas.openxmlformats.org/officeDocument/2006/relationships/hyperlink" Target="../../../../mditrani/AppData/Local/AppData/Local/Microsoft/Windows/INetCache/Content.Outlook/PIANTINE_IMMOBILI/Bonifazi/Via%20Bonifazzi%2048B/Catastali/INT_12_VISURA_CATASTALE.pdf" TargetMode="External"/><Relationship Id="rId507" Type="http://schemas.openxmlformats.org/officeDocument/2006/relationships/hyperlink" Target="../../../../mditrani/AppData/Local/AppData/Local/Microsoft/Windows/INetCache/Content.Outlook/PIANTINE_IMMOBILI/Bonifazi/Via%20Bonifazzi%2048A/Catastali/INT_2_VISURA_CATASTALE.pdf" TargetMode="External"/><Relationship Id="rId714" Type="http://schemas.openxmlformats.org/officeDocument/2006/relationships/hyperlink" Target="../../../../mditrani/AppData/Local/AppData/Local/Microsoft/Windows/INetCache/marco.fichera/AppData/Roaming/Microsoft/PIANTINE_IMMOBILI/Fiorini/Via%20Fiorini%20n.15/Catastali/INT_12.pdf" TargetMode="External"/><Relationship Id="rId921" Type="http://schemas.openxmlformats.org/officeDocument/2006/relationships/hyperlink" Target="../../../../mditrani/AppData/Local/AppData/Local/Microsoft/Windows/INetCache/Content.Outlook/INQUILINI/BONIFAZI_48_B/INT_6_GISONDI_GIANNI/CONTEGGIO_CANONE_DI_LOCAZIONE.xls" TargetMode="External"/><Relationship Id="rId1137" Type="http://schemas.openxmlformats.org/officeDocument/2006/relationships/hyperlink" Target="mailto:oresta2.srl@legalmail.it" TargetMode="External"/><Relationship Id="rId50" Type="http://schemas.openxmlformats.org/officeDocument/2006/relationships/hyperlink" Target="../../../../mditrani/AppData/Local/AppData/Local/Microsoft/Windows/INetCache/Content.Outlook/PIANTINE_IMMOBILI/Bonifazi/Via%20Bonifazzi%2048A/File%20PDF/INT_13.pdf" TargetMode="External"/><Relationship Id="rId146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353" Type="http://schemas.openxmlformats.org/officeDocument/2006/relationships/hyperlink" Target="../../../../mditrani/AppData/Local/AppData/Local/Microsoft/Windows/INetCache/Content.Outlook/INQUILINI/NOVACELLA_19/INT_A_RUSSO_ANTONIO_FERNANDO/CONTEGGIO_CANONE_DI_LOCAZIONE.xls" TargetMode="External"/><Relationship Id="rId560" Type="http://schemas.openxmlformats.org/officeDocument/2006/relationships/hyperlink" Target="../../../../mditrani/AppData/Local/AppData/Local/Microsoft/Windows/INetCache/marco.fichera/AppData/Roaming/Microsoft/PIANTINE_IMMOBILI/Pastini/CATASTALI/INT_4.pdf" TargetMode="External"/><Relationship Id="rId798" Type="http://schemas.openxmlformats.org/officeDocument/2006/relationships/hyperlink" Target="../../../../mditrani/AppData/Local/AppData/Local/Microsoft/Windows/INetCache/Content.Outlook/PIANTINE_IMMOBILI/Fiorini/Via%20Fiorini%20n.13/Catastali/INT_10_PIANTINA_CATASTALE.TIF" TargetMode="External"/><Relationship Id="rId1190" Type="http://schemas.openxmlformats.org/officeDocument/2006/relationships/hyperlink" Target="../../../../mditrani/AppData/Local/AppData/Local/Microsoft/Windows/INetCache/Content.Outlook/VARIE/CASTEL_GANDOLFO/FOTO_IMMOBILE.jpg" TargetMode="External"/><Relationship Id="rId1204" Type="http://schemas.openxmlformats.org/officeDocument/2006/relationships/vmlDrawing" Target="../drawings/vmlDrawing1.vml"/><Relationship Id="rId213" Type="http://schemas.openxmlformats.org/officeDocument/2006/relationships/hyperlink" Target="../../../../mditrani/AppData/Local/AppData/Local/Microsoft/Windows/INetCache/Content.Outlook/INQUILINI/FIORINI_15/INT_21_A10_LORENZETTI_ALFREDO/CONTRATTO_DI_LOCAZIONE_1_GENNAIO_2020.pdf" TargetMode="External"/><Relationship Id="rId420" Type="http://schemas.openxmlformats.org/officeDocument/2006/relationships/hyperlink" Target="../../../../mditrani/AppData/Local/AppData/Local/Microsoft/Windows/INetCache/Content.Outlook/PIANTINE_IMMOBILI/Pastini/CATASTALI/PASTINI_13_14_15_INT_1_VISURA_CATASTALE.pdf" TargetMode="External"/><Relationship Id="rId658" Type="http://schemas.openxmlformats.org/officeDocument/2006/relationships/hyperlink" Target="../../../../mditrani/AppData/Local/AppData/Local/Microsoft/Windows/INetCache/marco.fichera/AppData/Roaming/Microsoft/PIANTINE_IMMOBILI/Fiorini/Via%20Fiorini%20n.13/Catastali/INT_1.TIF" TargetMode="External"/><Relationship Id="rId865" Type="http://schemas.openxmlformats.org/officeDocument/2006/relationships/hyperlink" Target="../../../../mditrani/AppData/Local/AppData/Local/Microsoft/Windows/INetCache/Content.Outlook/INQUILINI/NAVONA/INT_2_MONTICCIOLO_GASPARE/CONTRATTO_DI_LOCAZIONE_1_DICEMBRE_2017.pdf" TargetMode="External"/><Relationship Id="rId1050" Type="http://schemas.openxmlformats.org/officeDocument/2006/relationships/hyperlink" Target="../../../../mditrani/AppData/Local/AppData/Local/Microsoft/Windows/INetCache/Content.Outlook/INQUILINI/BONIFAZI_48_B/INT_5_FALASCA_EVA/CONTEGGIO_CANONE_DI_LOCAZIONE.xls" TargetMode="External"/><Relationship Id="rId297" Type="http://schemas.openxmlformats.org/officeDocument/2006/relationships/hyperlink" Target="../../../../mditrani/AppData/Local/AppData/Local/Microsoft/Windows/INetCache/marco.fichera/AppData/Roaming/Microsoft/INQUILINI/GUGLIA-PASTINI-AQUIRO/SPADA_ORLANDO_RUGGERI/CONTRATTI/CONTRATTO_DI_LOCAZIONE_1_MARZO_1998.pdf" TargetMode="External"/><Relationship Id="rId518" Type="http://schemas.openxmlformats.org/officeDocument/2006/relationships/hyperlink" Target="../../../../mditrani/AppData/Local/AppData/Local/Microsoft/Windows/INetCache/Content.Outlook/INQUILINI/FIORINI_15/INT_27_BRAVI_FEDERICA/VERBALE_DI_ASSEGNAZIONE.pdf" TargetMode="External"/><Relationship Id="rId725" Type="http://schemas.openxmlformats.org/officeDocument/2006/relationships/hyperlink" Target="../../../../mditrani/AppData/Local/AppData/Local/Microsoft/Windows/INetCache/Content.Outlook/INQUILINI/FIORINI_15/INT_23_LAZZARINI_PIERLUIGI/CONTRATTO_DI_LOCAZIONE_1_MARZO_2014.pdf" TargetMode="External"/><Relationship Id="rId932" Type="http://schemas.openxmlformats.org/officeDocument/2006/relationships/hyperlink" Target="../../../../mditrani/AppData/Local/AppData/Local/Microsoft/Windows/INetCache/Content.Outlook/INQUILINI/NOVACELLA_23/INT_10_LIVUZZA_DANIELA/CONTRATTO_DI_LOCAZIONE_1_OTTOBRE_2018.pdf" TargetMode="External"/><Relationship Id="rId1148" Type="http://schemas.openxmlformats.org/officeDocument/2006/relationships/hyperlink" Target="../../../../mditrani/AppData/Local/AppData/Local/Microsoft/Windows/INetCache/Content.Outlook/VARIE/BONIFAZI_48_B/RIEPILOGO_PATRIMONIO_IMMOBILIARE.pdf" TargetMode="External"/><Relationship Id="rId157" Type="http://schemas.openxmlformats.org/officeDocument/2006/relationships/hyperlink" Target="../../../../mditrani/AppData/Local/AppData/Local/Microsoft/Windows/INetCache/Content.Outlook/PIANTINE_IMMOBILI/Fiorini/Via%20Fiorini%20n.13/File%20PDF/INT_10.pdf" TargetMode="External"/><Relationship Id="rId364" Type="http://schemas.openxmlformats.org/officeDocument/2006/relationships/hyperlink" Target="../../../../mditrani/AppData/Local/AppData/Local/Microsoft/Windows/INetCache/Content.Outlook/PIANTINE_IMMOBILI/Novacella/Civico%2019/Catastali/INT_3_PIANTINA_CATASTALE.png" TargetMode="External"/><Relationship Id="rId1008" Type="http://schemas.openxmlformats.org/officeDocument/2006/relationships/hyperlink" Target="../../../../mditrani/AppData/Local/AppData/Local/Microsoft/Windows/INetCache/Content.Outlook/INQUILINI/ISOLA_MADRE_15/INT_13_BASTIANELLI_LUCIANA/CONTRATTO_DI_COMODATO_1_APRILE_2019.pdf" TargetMode="External"/><Relationship Id="rId61" Type="http://schemas.openxmlformats.org/officeDocument/2006/relationships/hyperlink" Target="../../../../mditrani/AppData/Local/AppData/Local/Microsoft/Windows/INetCache/Content.Outlook/PIANTINE_IMMOBILI/Bonifazi/Via%20Bonifazzi%2048A/File%20PDF/INT_14.pdf" TargetMode="External"/><Relationship Id="rId571" Type="http://schemas.openxmlformats.org/officeDocument/2006/relationships/hyperlink" Target="../../../../mditrani/AppData/Local/AppData/Local/Microsoft/Windows/INetCache/marco.fichera/AppData/Roaming/Microsoft/PIANTINE_IMMOBILI/Seminario/PDF/SEMINARIO_102_INT_5_BIS.pdf" TargetMode="External"/><Relationship Id="rId669" Type="http://schemas.openxmlformats.org/officeDocument/2006/relationships/hyperlink" Target="../../../../mditrani/AppData/Local/AppData/Local/Microsoft/Windows/INetCache/Content.Outlook/PIANTINE_IMMOBILI/Fiorini/Via%20Fiorini%20n.13/Catastali/INT_25_PIANTINA_CATASTALE.TIF" TargetMode="External"/><Relationship Id="rId876" Type="http://schemas.openxmlformats.org/officeDocument/2006/relationships/hyperlink" Target="../../../../mditrani/AppData/Local/AppData/Local/Microsoft/Windows/INetCache/Content.Outlook/INQUILINI/BONIFAZI_48_A/INT_6_BIANCHINI_UBALDO/CONTRATTO_DI_LOCAZIONE_1_GENNAIO_2018.pdf" TargetMode="External"/><Relationship Id="rId19" Type="http://schemas.openxmlformats.org/officeDocument/2006/relationships/hyperlink" Target="../../../../mditrani/AppData/Local/AppData/Local/Microsoft/Windows/INetCache/Content.Outlook/PIANTINE_IMMOBILI/Babuino/CATASTALI/SPAGNA_1_A_VISURA_CATASTALE.pdf" TargetMode="External"/><Relationship Id="rId224" Type="http://schemas.openxmlformats.org/officeDocument/2006/relationships/hyperlink" Target="../../../../mditrani/AppData/Local/AppData/Local/Microsoft/Windows/INetCache/Content.Outlook/INQUILINI/NOVACELLA_19/INT_1_MENGARELLI_ASSUNTA/CONTRATTO_DI_LOCAZIONE_1_GENNAIO_2020.pdf" TargetMode="External"/><Relationship Id="rId431" Type="http://schemas.openxmlformats.org/officeDocument/2006/relationships/hyperlink" Target="../../../../mditrani/AppData/Local/AppData/Local/Microsoft/Windows/INetCache/Content.Outlook/PIANTINE_IMMOBILI/Seminario/VISURE/SEMINARIO_102_INT_2.pdf" TargetMode="External"/><Relationship Id="rId529" Type="http://schemas.openxmlformats.org/officeDocument/2006/relationships/hyperlink" Target="../../../../mditrani/AppData/Local/AppData/Local/Microsoft/Windows/INetCache/Content.Outlook/INQUILINI/BABUINO/BABUINO_107_A_MENICHINI_MARIO_E_RENATO/N_8_DEL_18_01_2010_RINNOVO%20MENICHINI.doc" TargetMode="External"/><Relationship Id="rId736" Type="http://schemas.openxmlformats.org/officeDocument/2006/relationships/hyperlink" Target="../../../../mditrani/AppData/Local/AppData/Local/Microsoft/Windows/INetCache/marco.fichera/AppData/Roaming/Microsoft/PIANTINE_IMMOBILI/Fiorini/Via%20Fiorini%20n.15/File%20PDF/PORTIERE.pdf" TargetMode="External"/><Relationship Id="rId1061" Type="http://schemas.openxmlformats.org/officeDocument/2006/relationships/hyperlink" Target="../../../../mditrani/AppData/Local/AppData/Local/Microsoft/Windows/INetCache/Content.Outlook/INQUILINI/FIORINI_13/INT_19_%20BHAHELI_MOHAMMAD/CONTRATTO_DI_LOCAZIONE_1_OTTOBRE_2019.pdf" TargetMode="External"/><Relationship Id="rId1159" Type="http://schemas.openxmlformats.org/officeDocument/2006/relationships/hyperlink" Target="../../../../mditrani/AppData/Local/AppData/Local/Microsoft/Windows/INetCache/Content.Outlook/VARIE/GUGLIA_PASTINI_AQUIRO/FOTO_IMMOBILE.jpg" TargetMode="External"/><Relationship Id="rId168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943" Type="http://schemas.openxmlformats.org/officeDocument/2006/relationships/hyperlink" Target="../../../../mditrani/AppData/Local/AppData/Local/Microsoft/Windows/INetCache/Content.Outlook/PIANTINE_IMMOBILI/Fiorini/Via%20Fiorini%20n.13/Catastali/INT_2_PIANTINA_CATASTALE.TIF" TargetMode="External"/><Relationship Id="rId1019" Type="http://schemas.openxmlformats.org/officeDocument/2006/relationships/hyperlink" Target="../../../../mditrani/AppData/Local/AppData/Local/Microsoft/Windows/INetCache/Content.Outlook/PIANTINE_IMMOBILI/Bonifazi/Via%20Bonifazzi%2048B/Catastali/INT_13_CILA.pdf" TargetMode="External"/><Relationship Id="rId72" Type="http://schemas.openxmlformats.org/officeDocument/2006/relationships/hyperlink" Target="../../../../mditrani/AppData/Local/AppData/Local/Microsoft/Windows/INetCache/marco.fichera/AppData/Roaming/Microsoft/INQUILINI/BONIFAZI_48_A/INT_13_MARCANTONI_MARIA/CONTRATTI_DI_LOCAZIONE/MARCANTONI%20MARIA.pdf" TargetMode="External"/><Relationship Id="rId375" Type="http://schemas.openxmlformats.org/officeDocument/2006/relationships/hyperlink" Target="../../../../mditrani/AppData/Local/AppData/Local/Microsoft/Windows/INetCache/Content.Outlook/INQUILINI/NOVACELLA_25/INT_14_A_4_DI_MAINA_ELENA/CONTEGGIO_CANONE_DI_LOCAZIONE.xls" TargetMode="External"/><Relationship Id="rId582" Type="http://schemas.openxmlformats.org/officeDocument/2006/relationships/hyperlink" Target="../../../../mditrani/AppData/Local/AppData/Local/Microsoft/Windows/INetCache/Content.Outlook/INQUILINI/PASTINI_15/PASTINI_15_A_16_CHEN_GIULIA/CONTEGGIO_CANONE_DI_LOCAZIONE.xls" TargetMode="External"/><Relationship Id="rId803" Type="http://schemas.openxmlformats.org/officeDocument/2006/relationships/hyperlink" Target="../../../../mditrani/AppData/Local/AppData/Local/Microsoft/Windows/INetCache/Content.Outlook/INQUILINI/NOVACELLA_23/INT_6_IODICE_VINCENZO/CONTEGGIO_CANONE_DI_LOCAZIONE.xls" TargetMode="External"/><Relationship Id="rId3" Type="http://schemas.openxmlformats.org/officeDocument/2006/relationships/hyperlink" Target="../../../../mditrani/AppData/Local/AppData/Local/Microsoft/Windows/INetCache/marco.fichera/AppData/Roaming/Microsoft/PIANTINE_IMMOBILI/Babuino/SPAGNA_1_A_B.pdf" TargetMode="External"/><Relationship Id="rId235" Type="http://schemas.openxmlformats.org/officeDocument/2006/relationships/hyperlink" Target="../../../../mditrani/AppData/Local/AppData/Local/Microsoft/Windows/INetCache/Content.Outlook/INQUILINI/NOVACELLA_25/INT_12_SANTALUCIA_PIERGIORGIO/CONTRATTO_DI_LOCAZIONE_1_GENNAIO_2019.pdf" TargetMode="External"/><Relationship Id="rId442" Type="http://schemas.openxmlformats.org/officeDocument/2006/relationships/hyperlink" Target="../../../../mditrani/AppData/Local/AppData/Local/Microsoft/Windows/INetCache/Content.Outlook/PIANTINE_IMMOBILI/Fiorini/Via%20Fiorini%20n.15/Catastali/INT_25_VISURA_CATASTALE.pdf" TargetMode="External"/><Relationship Id="rId887" Type="http://schemas.openxmlformats.org/officeDocument/2006/relationships/hyperlink" Target="../../../../mditrani/AppData/Local/AppData/Local/Microsoft/Windows/INetCache/Content.Outlook/INQUILINI/NOVACELLA_19/INT_7_VITTORINO_VINCENZO/DOMANDA_DI_ASSEGNAZIONE.pdf" TargetMode="External"/><Relationship Id="rId1072" Type="http://schemas.openxmlformats.org/officeDocument/2006/relationships/hyperlink" Target="mailto:paolapapadia@alice.it" TargetMode="External"/><Relationship Id="rId302" Type="http://schemas.openxmlformats.org/officeDocument/2006/relationships/hyperlink" Target="../../../../mditrani/AppData/Local/AppData/Local/Microsoft/Windows/INetCache/marco.fichera/AppData/Roaming/Microsoft/INQUILINI/SEMINARIO/PIAZZA_DELLA_ROTONDA_73_GT_ALFA2/CONTRATTO_LOCAZIONE/GIA%20DUE.pdf" TargetMode="External"/><Relationship Id="rId747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954" Type="http://schemas.openxmlformats.org/officeDocument/2006/relationships/hyperlink" Target="../../../../mditrani/AppData/Local/AppData/Local/Microsoft/Windows/INetCache/Content.Outlook/INQUILINI/FIORINI_13/INT_33_LAMI_RENATO/INTEGRAZIONE_DEPOSITO_CAUZIONALE.pdf" TargetMode="External"/><Relationship Id="rId83" Type="http://schemas.openxmlformats.org/officeDocument/2006/relationships/hyperlink" Target="../../../../mditrani/AppData/Local/AppData/Local/Microsoft/Windows/INetCache/Content.Outlook/INQUILINI/BONIFAZI_48_B/INT_4_ARSI_NUNZIATINA/CONTRATTO_DI_LOCAZIONE_1_GENNAIO_2020.pdf" TargetMode="External"/><Relationship Id="rId179" Type="http://schemas.openxmlformats.org/officeDocument/2006/relationships/hyperlink" Target="../../../../mditrani/AppData/Local/AppData/Local/Microsoft/Windows/INetCache/marco.fichera/AppData/Roaming/Microsoft/PIANTINE_IMMOBILI/Fiorini/Via%20Fiorini%20n.13/File%20PDF/INT_28.pdf" TargetMode="External"/><Relationship Id="rId386" Type="http://schemas.openxmlformats.org/officeDocument/2006/relationships/hyperlink" Target="../../../../mditrani/AppData/Local/AppData/Local/Microsoft/Windows/INetCache/Content.Outlook/INQUILINI/FIORINI_15/INT_14_TERMINIELLO_GIUSEPPE/VERBALE_DI_ASSEGNAZIONE.pdf" TargetMode="External"/><Relationship Id="rId593" Type="http://schemas.openxmlformats.org/officeDocument/2006/relationships/hyperlink" Target="../../../../mditrani/AppData/Local/AppData/Local/Microsoft/Windows/INetCache/Content.Outlook/PIANTINE_IMMOBILI/Novacella/Civico%2023/Catastali/INT_4_PIANTINA_CATASTALE.png" TargetMode="External"/><Relationship Id="rId607" Type="http://schemas.openxmlformats.org/officeDocument/2006/relationships/hyperlink" Target="../../../../mditrani/AppData/Local/AppData/Local/Microsoft/Windows/INetCache/Content.Outlook/PIANTINE_IMMOBILI/Novacella/Civico%2023/Catastali/INT_10_VISURA_CATASTALE.pdf" TargetMode="External"/><Relationship Id="rId814" Type="http://schemas.openxmlformats.org/officeDocument/2006/relationships/hyperlink" Target="mailto:info@devellis.it" TargetMode="External"/><Relationship Id="rId246" Type="http://schemas.openxmlformats.org/officeDocument/2006/relationships/hyperlink" Target="../../../../mditrani/AppData/Local/AppData/Local/Microsoft/Windows/INetCache/marco.fichera/AppData/Roaming/Microsoft/PIANTINE_IMMOBILI/Fiorini/Via%20Fiorini%20n.15/File%20PDF/INT_6.pdf" TargetMode="External"/><Relationship Id="rId453" Type="http://schemas.openxmlformats.org/officeDocument/2006/relationships/hyperlink" Target="../../../../mditrani/AppData/Local/AppData/Local/Microsoft/Windows/INetCache/Content.Outlook/PIANTINE_IMMOBILI/Fiorini/Via%20Fiorini%20n.15/Catastali/INT_8_VISURA_CATASTALE.pdf" TargetMode="External"/><Relationship Id="rId660" Type="http://schemas.openxmlformats.org/officeDocument/2006/relationships/hyperlink" Target="../../../../mditrani/AppData/Local/AppData/Local/Microsoft/Windows/INetCache/Content.Outlook/PIANTINE_IMMOBILI/Fiorini/Via%20Fiorini%20n.13/File%20PDF/INT_22.pdf" TargetMode="External"/><Relationship Id="rId898" Type="http://schemas.openxmlformats.org/officeDocument/2006/relationships/hyperlink" Target="mailto:sionrm@pec.it" TargetMode="External"/><Relationship Id="rId1083" Type="http://schemas.openxmlformats.org/officeDocument/2006/relationships/hyperlink" Target="../../../../mditrani/AppData/Local/AppData/Local/Microsoft/Windows/INetCache/Content.Outlook/PIANTINE_IMMOBILI/Novacella/Civico%2023/Catastali/INT_12_VISURA_CATASTALE.pdf" TargetMode="External"/><Relationship Id="rId106" Type="http://schemas.openxmlformats.org/officeDocument/2006/relationships/hyperlink" Target="../../../../mditrani/AppData/Local/AppData/Local/Microsoft/Windows/INetCache/Content.Outlook/PIANTINE_IMMOBILI/Bonifazi/Via%20Bonifazzi%2048B/File%20PDF/INT_5.pdf" TargetMode="External"/><Relationship Id="rId313" Type="http://schemas.openxmlformats.org/officeDocument/2006/relationships/hyperlink" Target="../../../../mditrani/AppData/Local/AppData/Local/Microsoft/Windows/INetCache/marco.fichera/AppData/Roaming/Microsoft/PIANTINE_IMMOBILI/Novacella/Civico%2023/File%20PDF/INT_11.pdf" TargetMode="External"/><Relationship Id="rId758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965" Type="http://schemas.openxmlformats.org/officeDocument/2006/relationships/hyperlink" Target="../../../../mditrani/AppData/Local/AppData/Local/Microsoft/Windows/INetCache/Content.Outlook/PIANTINE_IMMOBILI/Fiorini/Via%20Fiorini%20n.15/Catastali/INT_3_VISURA_CATASTALE.pdf" TargetMode="External"/><Relationship Id="rId1150" Type="http://schemas.openxmlformats.org/officeDocument/2006/relationships/hyperlink" Target="../../../../mditrani/AppData/Local/AppData/Local/Microsoft/Windows/INetCache/Content.Outlook/VARIE/NOVACELLA_23/ATTO_DI_ACQUISTO.pdf" TargetMode="External"/><Relationship Id="rId10" Type="http://schemas.openxmlformats.org/officeDocument/2006/relationships/hyperlink" Target="../../../../mditrani/AppData/Local/AppData/Local/Microsoft/Windows/INetCache/Content.Outlook/PIANTINE_IMMOBILI/Babuino/CATASTALI/INT_3_VISURA_CATASTALE.pdf" TargetMode="External"/><Relationship Id="rId94" Type="http://schemas.openxmlformats.org/officeDocument/2006/relationships/hyperlink" Target="../../../../mditrani/AppData/Local/AppData/Local/Microsoft/Windows/INetCache/Content.Outlook/INQUILINI/BONIFAZI_48_B/INT_14_GENTILE_FEDERICA/CONTRATTO_DI_LOCAZIONE_1_MARZO_2018.pdf" TargetMode="External"/><Relationship Id="rId397" Type="http://schemas.openxmlformats.org/officeDocument/2006/relationships/hyperlink" Target="../../../../mditrani/AppData/Local/AppData/Local/Microsoft/Windows/INetCache/Content.Outlook/INQUILINI/NAVONA/NAVONA_42_CARTOLERIA_PANTHEON/INDENNITA'_DI_OCCUPAZIONE_1_GENNAIO_2016.pdf" TargetMode="External"/><Relationship Id="rId520" Type="http://schemas.openxmlformats.org/officeDocument/2006/relationships/hyperlink" Target="../../../../mditrani/AppData/Local/AppData/Local/Microsoft/Windows/INetCache/Content.Outlook/PIANTINE_IMMOBILI/Bonifazi/Via%20Bonifazzi%2048B/Catastali/INT_9_VISURA_CATASTALE.pdf" TargetMode="External"/><Relationship Id="rId618" Type="http://schemas.openxmlformats.org/officeDocument/2006/relationships/hyperlink" Target="../../../../mditrani/AppData/Local/AppData/Local/Microsoft/Windows/INetCache/marco.fichera/AppData/Roaming/Microsoft/INQUILINI/NOVACELLA_25/INT_11_NAPOLITANO_RITA/CONTRATTO_LOCAZIONE/NAPOLITANO%20RITA.pdf" TargetMode="External"/><Relationship Id="rId825" Type="http://schemas.openxmlformats.org/officeDocument/2006/relationships/hyperlink" Target="../../../../mditrani/AppData/Local/AppData/Local/Microsoft/Windows/INetCache/Content.Outlook/PIANTINE_IMMOBILI/Fiorini/Via%20Fiorini%20n.13/Catastali/INT_37_PIANTINA_CATASTALE.TIF" TargetMode="External"/><Relationship Id="rId257" Type="http://schemas.openxmlformats.org/officeDocument/2006/relationships/hyperlink" Target="../../../../mditrani/AppData/Local/AppData/Local/Microsoft/Windows/INetCache/Content.Outlook/PIANTINE_IMMOBILI/Fiorini/Via%20Fiorini%20n.15/Catastali/INT_13_PIANTINA_CATASTALE.TIF" TargetMode="External"/><Relationship Id="rId464" Type="http://schemas.openxmlformats.org/officeDocument/2006/relationships/hyperlink" Target="../../../../mditrani/AppData/Local/AppData/Local/Microsoft/Windows/INetCache/Content.Outlook/PIANTINE_IMMOBILI/Fiorini/Via%20Fiorini%20n.13/Catastali/INT_33_VISURA_CATASTALE.pdf" TargetMode="External"/><Relationship Id="rId1010" Type="http://schemas.openxmlformats.org/officeDocument/2006/relationships/hyperlink" Target="../../../../mditrani/AppData/Local/AppData/Local/Microsoft/Windows/INetCache/Content.Outlook/PIANTINE_IMMOBILI/Navona/PDF/INT_5_PIANO_3.pdf" TargetMode="External"/><Relationship Id="rId1094" Type="http://schemas.openxmlformats.org/officeDocument/2006/relationships/hyperlink" Target="../../../../mditrani/AppData/Local/AppData/Local/Microsoft/Windows/INetCache/Content.Outlook/PIANTINE_IMMOBILI/Fiorini/Via%20Fiorini%20n.13/Catastali/INT_18_PIANTINA_CATASTALE.TIF" TargetMode="External"/><Relationship Id="rId1108" Type="http://schemas.openxmlformats.org/officeDocument/2006/relationships/hyperlink" Target="../../../../mditrani/AppData/Local/AppData/Local/Microsoft/Windows/INetCache/Content.Outlook/INQUILINI/NOVACELLA_19/INT_15_PASSI_MARTINA/CARTA_DI_IDENTITA'_E_TESSERA_SANITARIA.pdf" TargetMode="External"/><Relationship Id="rId117" Type="http://schemas.openxmlformats.org/officeDocument/2006/relationships/hyperlink" Target="../../../../mditrani/AppData/Local/AppData/Local/Microsoft/Windows/INetCache/Content.Outlook/INQUILINI/FIORINI_13/INT_10_CORI_EMANUELA/CONTRATTO_DI_LOCAZIONE_1_GIUGNO_2016.pdf" TargetMode="External"/><Relationship Id="rId671" Type="http://schemas.openxmlformats.org/officeDocument/2006/relationships/hyperlink" Target="../../../../mditrani/AppData/Local/AppData/Local/Microsoft/Windows/INetCache/Content.Outlook/PIANTINE_IMMOBILI/Fiorini/Via%20Fiorini%20n.13/File%20PDF/INT_26.pdf" TargetMode="External"/><Relationship Id="rId769" Type="http://schemas.openxmlformats.org/officeDocument/2006/relationships/hyperlink" Target="../../../../mditrani/AppData/Local/AppData/Local/Microsoft/Windows/INetCache/Content.Outlook/PIANTINE_IMMOBILI/Guglia-Pastini-Aquiro/PDF/PASTINI_17_A_B.pdf" TargetMode="External"/><Relationship Id="rId976" Type="http://schemas.openxmlformats.org/officeDocument/2006/relationships/hyperlink" Target="../../../../mditrani/AppData/Local/AppData/Local/Microsoft/Windows/INetCache/Content.Outlook/INQUILINI/BABUINO/INT_5_6_SPAGNA_HOTEL_S_R_L/DEPOSITO_CAUZIONALE.pdf" TargetMode="External"/><Relationship Id="rId324" Type="http://schemas.openxmlformats.org/officeDocument/2006/relationships/hyperlink" Target="../../../../mditrani/AppData/Local/AppData/Local/Microsoft/Windows/INetCache/Content.Outlook/PIANTINE_IMMOBILI/Babuino/PDF/SPAGNA_1.pdf" TargetMode="External"/><Relationship Id="rId531" Type="http://schemas.openxmlformats.org/officeDocument/2006/relationships/hyperlink" Target="../../../../mditrani/AppData/Local/AppData/Local/Microsoft/Windows/INetCache/Content.Outlook/PIANTINE_IMMOBILI/Babuino/PDF/BABUINO_107_A.pdf" TargetMode="External"/><Relationship Id="rId629" Type="http://schemas.openxmlformats.org/officeDocument/2006/relationships/hyperlink" Target="../../../../mditrani/AppData/Local/AppData/Local/Microsoft/Windows/INetCache/Content.Outlook/PIANTINE_IMMOBILI/Novacella/Civico%2019/Catastali/INT_9_PIANTINA_CATASTALE.png" TargetMode="External"/><Relationship Id="rId1161" Type="http://schemas.openxmlformats.org/officeDocument/2006/relationships/hyperlink" Target="../../../../mditrani/AppData/Local/AppData/Local/Microsoft/Windows/INetCache/Content.Outlook/VARIE/NOVACELLA_19/RIEPILOGO_PATRIMONIO_IMMOBILIARE.pdf" TargetMode="External"/><Relationship Id="rId836" Type="http://schemas.openxmlformats.org/officeDocument/2006/relationships/hyperlink" Target="mailto:stella.works@hotmail.it" TargetMode="External"/><Relationship Id="rId1021" Type="http://schemas.openxmlformats.org/officeDocument/2006/relationships/hyperlink" Target="../../../../mditrani/AppData/Local/AppData/Local/Microsoft/Windows/INetCache/Content.Outlook/INQUILINI/NOVACELLA_19/INT_15_PASSI_MARTINA/CONTEGGIO_CANONE_DI_LOCAZIONE.xls" TargetMode="External"/><Relationship Id="rId1119" Type="http://schemas.openxmlformats.org/officeDocument/2006/relationships/hyperlink" Target="mailto:dav.placidi@virgilio.it" TargetMode="External"/><Relationship Id="rId903" Type="http://schemas.openxmlformats.org/officeDocument/2006/relationships/hyperlink" Target="../../../../mditrani/AppData/Local/AppData/Local/Microsoft/Windows/INetCache/Content.Outlook/INQUILINI/NOVACELLA_25/INT_10_CATESE_CLAUDIA/CODICE_FISCALE.pdf" TargetMode="External"/><Relationship Id="rId32" Type="http://schemas.openxmlformats.org/officeDocument/2006/relationships/hyperlink" Target="../../../../mditrani/AppData/Local/AppData/Local/Microsoft/Windows/INetCache/Content.Outlook/PIANTINE_IMMOBILI/Bonifazi/Via%20Bonifazzi%2048A/File%20PDF/INT_2.pdf" TargetMode="External"/><Relationship Id="rId181" Type="http://schemas.openxmlformats.org/officeDocument/2006/relationships/hyperlink" Target="../../../../mditrani/AppData/Local/AppData/Local/Microsoft/Windows/INetCache/Content.Outlook/PIANTINE_IMMOBILI/Fiorini/Via%20Fiorini%20n.13/File%20PDF/INT_31.pdf" TargetMode="External"/><Relationship Id="rId279" Type="http://schemas.openxmlformats.org/officeDocument/2006/relationships/hyperlink" Target="../../../../mditrani/AppData/Local/AppData/Local/Microsoft/Windows/INetCache/Content.Outlook/PIANTINE_IMMOBILI/Fiorini/Via%20Fiorini%20n.15/File%20PDF/INT_20.pdf" TargetMode="External"/><Relationship Id="rId486" Type="http://schemas.openxmlformats.org/officeDocument/2006/relationships/hyperlink" Target="../../../../mditrani/AppData/Local/AppData/Local/Microsoft/Windows/INetCache/Content.Outlook/PIANTINE_IMMOBILI/Castel%20Gandolfo/CATASTALI/MAZZINI_46_VISURA_CATASTALE.pdf" TargetMode="External"/><Relationship Id="rId693" Type="http://schemas.openxmlformats.org/officeDocument/2006/relationships/hyperlink" Target="../../../../mditrani/AppData/Local/AppData/Local/Microsoft/Windows/INetCache/Content.Outlook/PIANTINE_IMMOBILI/Fiorini/Via%20Fiorini%20n.13/Catastali/INT_40_VISURA.pdf" TargetMode="External"/><Relationship Id="rId139" Type="http://schemas.openxmlformats.org/officeDocument/2006/relationships/hyperlink" Target="../../../../mditrani/AppData/Local/AppData/Local/Microsoft/Windows/INetCache/marco.fichera/AppData/Roaming/Microsoft/INQUILINI/FIORINI_13/INT_28_GIANNANGELI_MARIA_TERESA/CONTRATTI_DI_LOCAZIONE/GIANNANGELI%20MARIA%20TERESA.pdf" TargetMode="External"/><Relationship Id="rId346" Type="http://schemas.openxmlformats.org/officeDocument/2006/relationships/hyperlink" Target="../../../../mditrani/AppData/Local/AppData/Local/Microsoft/Windows/INetCache/Content.Outlook/PIANTINE_IMMOBILI/Babuino/CATASTALI/SPAGNA_1_VISURA_CATASTALE.pdf" TargetMode="External"/><Relationship Id="rId553" Type="http://schemas.openxmlformats.org/officeDocument/2006/relationships/hyperlink" Target="../../../../mditrani/AppData/Local/AppData/Local/Microsoft/Windows/INetCache/Content.Outlook/INQUILINI/PASTINI_15/INT_3_PAOLETTI_CLAUDIA/CONTRATTO_DI_LOCAZIONE_1_GIUGNO_2014.pdf" TargetMode="External"/><Relationship Id="rId760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998" Type="http://schemas.openxmlformats.org/officeDocument/2006/relationships/hyperlink" Target="../../../../mditrani/AppData/Local/AppData/Local/Microsoft/Windows/INetCache/Content.Outlook/PIANTINE_IMMOBILI/Novacella/Civico%2025/File%20PDF/INT_6.pdf" TargetMode="External"/><Relationship Id="rId1183" Type="http://schemas.openxmlformats.org/officeDocument/2006/relationships/hyperlink" Target="../../../../mditrani/AppData/Local/AppData/Local/Microsoft/Windows/INetCache/Content.Outlook/VARIE/COSENZA/ATTO_DI_COMPRAVENDITA.pdf" TargetMode="External"/><Relationship Id="rId206" Type="http://schemas.openxmlformats.org/officeDocument/2006/relationships/hyperlink" Target="../../../../mditrani/AppData/Local/AppData/Local/Microsoft/Windows/INetCache/marco.fichera/AppData/Roaming/Microsoft/INQUILINI/FIORINI_13/INT_39_A11_BELLINATI_MARGHERITA/CONTRATTO_LOCAZIONE/CONTEGGIO_CANONE_DI_LOCAZIONE.xls" TargetMode="External"/><Relationship Id="rId413" Type="http://schemas.openxmlformats.org/officeDocument/2006/relationships/hyperlink" Target="../../../../mditrani/AppData/Local/AppData/Local/Microsoft/Windows/INetCache/Content.Outlook/PIANTINE_IMMOBILI/Scala/CATASTALI/INT_1_VISURA_CATASTALE.pdf" TargetMode="External"/><Relationship Id="rId858" Type="http://schemas.openxmlformats.org/officeDocument/2006/relationships/hyperlink" Target="../../../../mditrani/AppData/Local/AppData/Local/Microsoft/Windows/INetCache/Content.Outlook/INQUILINI/FIORINI_15/INT_13_DE_NARDO_SALVATORE/DEPOSITO_CAUZIONALE.pdf" TargetMode="External"/><Relationship Id="rId1043" Type="http://schemas.openxmlformats.org/officeDocument/2006/relationships/hyperlink" Target="../../../../mditrani/AppData/Local/AppData/Local/Microsoft/Windows/INetCache/Content.Outlook/INQUILINI/NOVACELLA_25/INT_15_PACIFICO_MARIA/INTEGRAZIONE_DEPOSITO_CAUZIONALE.pdf" TargetMode="External"/><Relationship Id="rId620" Type="http://schemas.openxmlformats.org/officeDocument/2006/relationships/hyperlink" Target="../../../../mditrani/AppData/Local/AppData/Local/Microsoft/Windows/INetCache/Content.Outlook/PIANTINE_IMMOBILI/Novacella/Civico%2025/Catastali/INT_13_PIANTINA_CATASTALE.png" TargetMode="External"/><Relationship Id="rId718" Type="http://schemas.openxmlformats.org/officeDocument/2006/relationships/hyperlink" Target="../../../../mditrani/AppData/Local/AppData/Local/Microsoft/Windows/INetCache/Content.Outlook/INQUILINI/FIORINI_15/INT_22_ONORATI_RICCARDO/CONTRATTO_LOCAZIONE/CONTEGGIO_CANONE_DI_LOCAZIONE.xls" TargetMode="External"/><Relationship Id="rId925" Type="http://schemas.openxmlformats.org/officeDocument/2006/relationships/hyperlink" Target="../../../../mditrani/AppData/Local/AppData/Local/Microsoft/Windows/INetCache/Content.Outlook/INQUILINI/NOVACELLA_23/INT_10_LIVUZZA_DANIELA/TESSERA_SANITARIA.pdf" TargetMode="External"/><Relationship Id="rId1110" Type="http://schemas.openxmlformats.org/officeDocument/2006/relationships/hyperlink" Target="../../../../mditrani/AppData/Local/AppData/Local/Microsoft/Windows/INetCache/Content.Outlook/INQUILINI/NOVACELLA_25/INT_10_CATESE_CLAUDIA/CARTA_DI_IDENTITA'.pdf" TargetMode="External"/><Relationship Id="rId54" Type="http://schemas.openxmlformats.org/officeDocument/2006/relationships/hyperlink" Target="../../../../mditrani/AppData/Local/AppData/Local/Microsoft/Windows/INetCache/marco.fichera/AppData/Roaming/Microsoft/INQUILINI/BONIFAZI_48_A/INT_9_RUSSO_SALVATORE/CONTRATTI_DI_LOCAZIONE/CONTEGGIO_CANONE.xls" TargetMode="External"/><Relationship Id="rId270" Type="http://schemas.openxmlformats.org/officeDocument/2006/relationships/hyperlink" Target="../../../../mditrani/AppData/Local/AppData/Local/Microsoft/Windows/INetCache/Content.Outlook/INQUILINI/FIORINI_15/INT_18_AXEN_EVA_MARIANNE/N_110_DEL_25_07_2011_RINNOVO%20CONTRATTO%20LOCAZIONE%20AXEN%20VIA%20FIORINI%2015%20INT.%208.doc" TargetMode="External"/><Relationship Id="rId130" Type="http://schemas.openxmlformats.org/officeDocument/2006/relationships/hyperlink" Target="../../../../mditrani/AppData/Local/AppData/Local/Microsoft/Windows/INetCache/Content.Outlook/PIANTINE_IMMOBILI/Castel%20Gandolfo/PDF/MAZZINI_44.pdf" TargetMode="External"/><Relationship Id="rId368" Type="http://schemas.openxmlformats.org/officeDocument/2006/relationships/hyperlink" Target="../../../../mditrani/AppData/Local/AppData/Local/Microsoft/Windows/INetCache/Content.Outlook/INQUILINI/PASTINI_15/PASTINI_13_14_15_INT_1_IL_BARROCCIO_2015_SRL/N_35_DEL_24_03_2011_RINNOVO_LOCAZIONE_IMMOBILE_VIA_DEI_PASTINI_13_14_E_15_I_PIANO_INT_1_SIG_GUERRI_PAOLO.doc" TargetMode="External"/><Relationship Id="rId575" Type="http://schemas.openxmlformats.org/officeDocument/2006/relationships/hyperlink" Target="../../../../mditrani/AppData/Local/AppData/Local/Microsoft/Windows/INetCache/Content.Outlook/INQUILINI/NAVONA/NAVONA_44_TERZO_MILLENNIO/CONTRATTO_DI_LOCAZIONE_1_GIUGNO_2014.pdf" TargetMode="External"/><Relationship Id="rId782" Type="http://schemas.openxmlformats.org/officeDocument/2006/relationships/hyperlink" Target="../../../../mditrani/AppData/Local/AppData/Local/Microsoft/Windows/INetCache/Content.Outlook/INQUILINI/GUGLIA-PASTINI-AQUIRO/GUGLIA_69_B_P_1_PADRI_SOMASCHI/CONVENZIONE_26_MARZO_2003.pdf" TargetMode="External"/><Relationship Id="rId228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435" Type="http://schemas.openxmlformats.org/officeDocument/2006/relationships/hyperlink" Target="../../../../mditrani/AppData/Local/AppData/Local/Microsoft/Windows/INetCache/Content.Outlook/PIANTINE_IMMOBILI/Urbana/VISURA_CATASTALE.pdf" TargetMode="External"/><Relationship Id="rId642" Type="http://schemas.openxmlformats.org/officeDocument/2006/relationships/hyperlink" Target="../../../../mditrani/AppData/Local/AppData/Local/Microsoft/Windows/INetCache/marco.fichera/AppData/Roaming/Microsoft/PIANTINE_IMMOBILI/Fiorini/Via%20Fiorini%20n.13/Catastali/INT_1.TIF" TargetMode="External"/><Relationship Id="rId1065" Type="http://schemas.openxmlformats.org/officeDocument/2006/relationships/hyperlink" Target="../../../../mditrani/AppData/Local/AppData/Local/Microsoft/Windows/INetCache/Content.Outlook/INQUILINI/FIORINI_13/INT_19_%20BHAHELI_MOHAMMAD/CONTEGGIO_CANONE_DI_LOCAZIONE.xls" TargetMode="External"/><Relationship Id="rId502" Type="http://schemas.openxmlformats.org/officeDocument/2006/relationships/hyperlink" Target="../../../../mditrani/AppData/Local/AppData/Local/Microsoft/Windows/INetCache/Content.Outlook/PIANTINE_IMMOBILI/Novacella/Civico%2019/Catastali/INT_7_VISURA_CATASTALE.pdf" TargetMode="External"/><Relationship Id="rId947" Type="http://schemas.openxmlformats.org/officeDocument/2006/relationships/hyperlink" Target="../../../../mditrani/AppData/Local/AppData/Local/Microsoft/Windows/INetCache/Content.Outlook/INQUILINI/FIORINI_13/INT_38_CAPRICCIOLI_OVIDIO/INTEGRAZIONE_DEPOSITO_CAUZIONALE.pdf" TargetMode="External"/><Relationship Id="rId1132" Type="http://schemas.openxmlformats.org/officeDocument/2006/relationships/hyperlink" Target="mailto:morettimax@yahoo.it" TargetMode="External"/><Relationship Id="rId76" Type="http://schemas.openxmlformats.org/officeDocument/2006/relationships/hyperlink" Target="../../../../mditrani/AppData/Local/AppData/Local/Microsoft/Windows/INetCache/Content.Outlook/INQUILINI/BONIFAZI_48_A/INT_14_VANNI_ANNA_CHIARA/CONTRATTO_DI_LOCAZIONE_1_GIUGNO_2012.pdf" TargetMode="External"/><Relationship Id="rId807" Type="http://schemas.openxmlformats.org/officeDocument/2006/relationships/hyperlink" Target="../../../../mditrani/AppData/Local/AppData/Local/Microsoft/Windows/INetCache/Content.Outlook/PIANTINE_IMMOBILI/Novacella/Civico%2023/Catastali/INT_6_PIANTINA_CATASTALE.png" TargetMode="External"/><Relationship Id="rId292" Type="http://schemas.openxmlformats.org/officeDocument/2006/relationships/hyperlink" Target="../../../../mditrani/AppData/Local/AppData/Local/Microsoft/Windows/INetCache/marco.fichera/AppData/Roaming/Microsoft/INQUILINI/FIORINI_15/INT_1_A19_ROSSI_LILIANA/CONTRATTO_LOCAZIONE/CONTEGGIO_CANONE.xls" TargetMode="External"/><Relationship Id="rId597" Type="http://schemas.openxmlformats.org/officeDocument/2006/relationships/hyperlink" Target="../../../../mditrani/AppData/Local/AppData/Local/Microsoft/Windows/INetCache/Content.Outlook/INQUILINI/NOVACELLA_23/INT_5_MARCONE_STEFANIA/CODICE_FISCALE.pdf" TargetMode="External"/><Relationship Id="rId152" Type="http://schemas.openxmlformats.org/officeDocument/2006/relationships/hyperlink" Target="../../../../mditrani/AppData/Local/AppData/Local/Microsoft/Windows/INetCache/Content.Outlook/PIANTINE_IMMOBILI/Fiorini/Via%20Fiorini%20n.13/File%20PDF/INT_6.pdf" TargetMode="External"/><Relationship Id="rId457" Type="http://schemas.openxmlformats.org/officeDocument/2006/relationships/hyperlink" Target="../../../../mditrani/AppData/Local/AppData/Local/Microsoft/Windows/INetCache/Content.Outlook/PIANTINE_IMMOBILI/Fiorini/Via%20Fiorini%20n.15/Catastali/INT_4_VISURA_CATASTALE.pdf" TargetMode="External"/><Relationship Id="rId1087" Type="http://schemas.openxmlformats.org/officeDocument/2006/relationships/hyperlink" Target="../../../../mditrani/AppData/Local/AppData/Local/Microsoft/Windows/INetCache/Content.Outlook/INQUILINI/NOVACELLA_23/INT_12_RENDINI_ITALIA/INTEGRAZIONE_DEPOSITO_CAUZIONALE.pdf" TargetMode="External"/><Relationship Id="rId664" Type="http://schemas.openxmlformats.org/officeDocument/2006/relationships/hyperlink" Target="../../../../mditrani/AppData/Local/AppData/Local/Microsoft/Windows/INetCache/Content.Outlook/INQUILINI/FIORINI_13/INT_22_DE_RUBEIS_IVANA/CONTRATTO_DI_LOCAZIONE_1_AGOSTO_2014.pdf" TargetMode="External"/><Relationship Id="rId871" Type="http://schemas.openxmlformats.org/officeDocument/2006/relationships/hyperlink" Target="../../../../mditrani/AppData/Local/AppData/Local/Microsoft/Windows/INetCache/Content.Outlook/PIANTINE_IMMOBILI/Navona/CATASTALI/INT_5_PIANTINA_CATASTALE.pdf" TargetMode="External"/><Relationship Id="rId969" Type="http://schemas.openxmlformats.org/officeDocument/2006/relationships/hyperlink" Target="../../../../mditrani/AppData/Local/AppData/Local/Microsoft/Windows/INetCache/Content.Outlook/INQUILINI/FIORINI_13/INT_5_TOCCACELI_LETIZIA/CONTRATTO_DI_LOCAZIONE_1_GENNAIO_2019.pdf" TargetMode="External"/><Relationship Id="rId317" Type="http://schemas.openxmlformats.org/officeDocument/2006/relationships/hyperlink" Target="../../../../mditrani/AppData/Local/AppData/Local/Microsoft/Windows/INetCache/Content.Outlook/INQUILINI/FIORINI_13/INT_9_RAVO_LUIGIA_MARIA/CONTRATTO_DI_LOCAZIONE_1_AGOSTO_2018.pdf" TargetMode="External"/><Relationship Id="rId524" Type="http://schemas.openxmlformats.org/officeDocument/2006/relationships/hyperlink" Target="../../../../mditrani/AppData/Local/AppData/Local/Microsoft/Windows/INetCache/Content.Outlook/INQUILINI/BABUINO/INT_1_2_EU_CONSULTING_&amp;_SERVICE_SRL/CONTRATTO_DI_LOCAZIONE_1_OTTOBRE_2010.pdf" TargetMode="External"/><Relationship Id="rId731" Type="http://schemas.openxmlformats.org/officeDocument/2006/relationships/hyperlink" Target="../../../../mditrani/AppData/Local/AppData/Local/Microsoft/Windows/INetCache/marco.fichera/AppData/Roaming/Microsoft/INQUILINI/FIORINI_15/INT_28_FUSARO_RICCARDA/CONTRATTO_LOCAZIONE/N.117%20RICCARDA%20FUSARO-RINNOVO%20LOCAZIONE%20INT.%2028%20FIORINI%2015.pdf" TargetMode="External"/><Relationship Id="rId1154" Type="http://schemas.openxmlformats.org/officeDocument/2006/relationships/hyperlink" Target="../../../../mditrani/AppData/Local/AppData/Local/Microsoft/Windows/INetCache/Content.Outlook/VARIE/PASTINI_15/03_esterno.JPG" TargetMode="External"/><Relationship Id="rId98" Type="http://schemas.openxmlformats.org/officeDocument/2006/relationships/hyperlink" Target="../../../../mditrani/AppData/Local/AppData/Local/Microsoft/Windows/INetCache/Content.Outlook/PIANTINE_IMMOBILI/Bonifazi/Via%20Bonifazzi%2048B/File%20PDF/INT_6.pdf" TargetMode="External"/><Relationship Id="rId829" Type="http://schemas.openxmlformats.org/officeDocument/2006/relationships/hyperlink" Target="../../../../mditrani/AppData/Local/AppData/Local/Microsoft/Windows/INetCache/Content.Outlook/INQUILINI/NOVACELLA_19/INT_8_GALMAZZI_GIAMPIERO/CONTRATTO_DI_LOCAZIONE_1_APRILE_2017.pdf" TargetMode="External"/><Relationship Id="rId1014" Type="http://schemas.openxmlformats.org/officeDocument/2006/relationships/hyperlink" Target="../../../../mditrani/AppData/Local/AppData/Local/Microsoft/Windows/INetCache/Content.Outlook/INQUILINI/BONIFAZI_48_B/INT_11_VENTRONE_FABIO/CONTRATTO_DI_LOCAZIONE_1_MAGGIO_2019.pdf" TargetMode="External"/><Relationship Id="rId25" Type="http://schemas.openxmlformats.org/officeDocument/2006/relationships/hyperlink" Target="../../../../mditrani/AppData/Local/AppData/Local/Microsoft/Windows/INetCache/Content.Outlook/INQUILINI/BABUINO/INT_7_LEONE_MARIA_RAFFAELLA/CONTRATTI_DI_LOCAZIONE/N_66%20LOCAZIONE%20APPARTAMENTO%20SIG.RA%20LEONE%20VIA%20BABUINO%20INT%207.doc" TargetMode="External"/><Relationship Id="rId174" Type="http://schemas.openxmlformats.org/officeDocument/2006/relationships/hyperlink" Target="../../../../mditrani/AppData/Local/AppData/Local/Microsoft/Windows/INetCache/Content.Outlook/PIANTINE_IMMOBILI/Fiorini/Via%20Fiorini%20n.13/File%20PDF/INT_18.pdf" TargetMode="External"/><Relationship Id="rId381" Type="http://schemas.openxmlformats.org/officeDocument/2006/relationships/hyperlink" Target="../../../../mditrani/AppData/Local/AppData/Local/Microsoft/Windows/INetCache/Content.Outlook/PIANTINE_IMMOBILI/Novacella/Civico%2019/File%20PDF/INT_B.pdf" TargetMode="External"/><Relationship Id="rId241" Type="http://schemas.openxmlformats.org/officeDocument/2006/relationships/hyperlink" Target="../../../../mditrani/AppData/Local/AppData/Local/Microsoft/Windows/INetCache/marco.fichera/AppData/Roaming/Microsoft/PIANTINE_IMMOBILI/Fiorini/Via%20Fiorini%20n.15/VARIE/Tabelle%20millesimali.pdf" TargetMode="External"/><Relationship Id="rId479" Type="http://schemas.openxmlformats.org/officeDocument/2006/relationships/hyperlink" Target="../../../../mditrani/AppData/Local/AppData/Local/Microsoft/Windows/INetCache/marco.fichera/AppData/Roaming/Microsoft/PIANTINE_IMMOBILI/Fiorini/Via%20Fiorini%20n.13/Catastali/INT_8.pdf" TargetMode="External"/><Relationship Id="rId686" Type="http://schemas.openxmlformats.org/officeDocument/2006/relationships/hyperlink" Target="../../../../mditrani/AppData/Local/AppData/Local/Microsoft/Windows/INetCache/marco.fichera/AppData/Roaming/Microsoft/INQUILINI/FIORINI_13/INT_35_NARDONI_CESARE/CONTRATTI_DI_LOCAZIONE/N.247%20SIG.NARDONI%20CESARE-AGGIUDICAZIONE%20VIA%20VITTORIO%20FIORINI%20N.13%20INT.35.pdf" TargetMode="External"/><Relationship Id="rId893" Type="http://schemas.openxmlformats.org/officeDocument/2006/relationships/hyperlink" Target="../../../../mditrani/AppData/Local/AppData/Local/Microsoft/Windows/INetCache/Content.Outlook/INQUILINI/BONIFAZI_48_A/INT_4_SAMBUCO_NAZZARENO/CONTEGGIO_CANONE_DI_LOCAZIONE.xls" TargetMode="External"/><Relationship Id="rId339" Type="http://schemas.openxmlformats.org/officeDocument/2006/relationships/hyperlink" Target="../../../../mditrani/AppData/Local/AppData/Local/Microsoft/Windows/INetCache/Content.Outlook/INQUILINI/FIORINI_13/INT_29_DI_DATO_ANTONIO/CONTRATTO_DI_LOCAZIONE_1_NOVEMBRE_2014.pdf" TargetMode="External"/><Relationship Id="rId546" Type="http://schemas.openxmlformats.org/officeDocument/2006/relationships/hyperlink" Target="../../../../mditrani/AppData/Local/AppData/Local/Microsoft/Windows/INetCache/Content.Outlook/INQUILINI/GUGLIA-PASTINI-AQUIRO/AQUIRO_71_ROSSI_RITA/CONTRATTO_DI_LOCAZIONE_1_FEBBRAIO_2010.pdf" TargetMode="External"/><Relationship Id="rId753" Type="http://schemas.openxmlformats.org/officeDocument/2006/relationships/hyperlink" Target="../../../../mditrani/AppData/Local/AppData/Local/Microsoft/Windows/INetCache/Content.Outlook/PIANTINE_IMMOBILI/Cosenza/VISURE_CATASTALI.pdf" TargetMode="External"/><Relationship Id="rId1176" Type="http://schemas.openxmlformats.org/officeDocument/2006/relationships/hyperlink" Target="../../../../mditrani/AppData/Local/AppData/Local/Microsoft/Windows/INetCache/Content.Outlook/VARIE/PASTINI_15/05_vano_scala.JPG" TargetMode="External"/><Relationship Id="rId101" Type="http://schemas.openxmlformats.org/officeDocument/2006/relationships/hyperlink" Target="../../../../mditrani/AppData/Local/AppData/Local/Microsoft/Windows/INetCache/marco.fichera/AppData/Roaming/Microsoft/PIANTINE_IMMOBILI/Bonifazi/Via%20Bonifazzi%2048B/Catastali/INT_3.TIF" TargetMode="External"/><Relationship Id="rId406" Type="http://schemas.openxmlformats.org/officeDocument/2006/relationships/hyperlink" Target="../../../../mditrani/AppData/Local/AppData/Local/Microsoft/Windows/INetCache/Content.Outlook/INQUILINI/FIORINI_15/INT_11_ANGOTTI%20ROBERTO/CONTRATTO_DI_LOCAZIONE_1_GENNAIO_2016.pdf" TargetMode="External"/><Relationship Id="rId960" Type="http://schemas.openxmlformats.org/officeDocument/2006/relationships/hyperlink" Target="../../../../mditrani/AppData/Local/AppData/Local/Microsoft/Windows/INetCache/Content.Outlook/INQUILINI/NOVACELLA_25/INT_8_TOTARO_GIANMARCO/CARTA_DI_IDENTITA'_E_TESSERA_SANITARIA.pdf" TargetMode="External"/><Relationship Id="rId1036" Type="http://schemas.openxmlformats.org/officeDocument/2006/relationships/hyperlink" Target="../../../../mditrani/AppData/Local/AppData/Local/Microsoft/Windows/INetCache/Content.Outlook/INQUILINI/FIORINI_13/INT_34_GRILLO_PAOLA/INTEGRAZIONE_DEPOSITO_CAUZIONALE.pdf" TargetMode="External"/><Relationship Id="rId613" Type="http://schemas.openxmlformats.org/officeDocument/2006/relationships/hyperlink" Target="../../../../mditrani/AppData/Local/AppData/Local/Microsoft/Windows/INetCache/Content.Outlook/PIANTINE_IMMOBILI/Novacella/Civico%2025/Catastali/INT_2.pdf" TargetMode="External"/><Relationship Id="rId820" Type="http://schemas.openxmlformats.org/officeDocument/2006/relationships/hyperlink" Target="../../../../mditrani/AppData/Local/AppData/Local/Microsoft/Windows/INetCache/Content.Outlook/PIANTINE_IMMOBILI/Pastini/CATASTALI/INT_8_PIANTINA_CATASTALE.pdf" TargetMode="External"/><Relationship Id="rId918" Type="http://schemas.openxmlformats.org/officeDocument/2006/relationships/hyperlink" Target="mailto:pantheon6srl@pec.buffetti.it" TargetMode="External"/><Relationship Id="rId1103" Type="http://schemas.openxmlformats.org/officeDocument/2006/relationships/hyperlink" Target="../../../../mditrani/AppData/Local/AppData/Local/Microsoft/Windows/INetCache/Content.Outlook/PIANTINE_IMMOBILI/Novacella/Civico%2025/File%20PDF/INT_1.pdf" TargetMode="External"/><Relationship Id="rId47" Type="http://schemas.openxmlformats.org/officeDocument/2006/relationships/hyperlink" Target="../../../../mditrani/AppData/Local/AppData/Local/Microsoft/Windows/INetCache/marco.fichera/AppData/Roaming/Microsoft/PIANTINE_IMMOBILI/Bonifazi/Via%20Bonifazzi%2048A/Catastali/INT_11.TIF" TargetMode="External"/><Relationship Id="rId196" Type="http://schemas.openxmlformats.org/officeDocument/2006/relationships/hyperlink" Target="../../../../mditrani/AppData/Local/AppData/Local/Microsoft/Windows/INetCache/marco.fichera/AppData/Roaming/Microsoft/PIANTINE_IMMOBILI/Fiorini/Via%20Fiorini%20n.13/VARIE/TABELLE_MILLESIMALI.pdf" TargetMode="External"/><Relationship Id="rId263" Type="http://schemas.openxmlformats.org/officeDocument/2006/relationships/hyperlink" Target="../../../../mditrani/AppData/Local/AppData/Local/Microsoft/Windows/INetCache/Content.Outlook/PIANTINE_IMMOBILI/Fiorini/Via%20Fiorini%20n.15/File%20PDF/INT_15.pdf" TargetMode="External"/><Relationship Id="rId470" Type="http://schemas.openxmlformats.org/officeDocument/2006/relationships/hyperlink" Target="../../../../mditrani/AppData/Local/AppData/Local/Microsoft/Windows/INetCache/Content.Outlook/PIANTINE_IMMOBILI/Fiorini/Via%20Fiorini%20n.13/Catastali/INT_18_VISURA_CATASTALE.pdf" TargetMode="External"/><Relationship Id="rId123" Type="http://schemas.openxmlformats.org/officeDocument/2006/relationships/hyperlink" Target="../../../../mditrani/AppData/Local/AppData/Local/Microsoft/Windows/INetCache/marco.fichera/AppData/Roaming/Microsoft/INQUILINI/BONIFAZI_48_B/INT_8_MAGRO_MARIO/CONTRATTO_LOCAZIONE/N.178%20MAGRO-RINNOVO%20LOCAZIONE%20VIA%20ENNIO%20BONIFAZI%2048B%20INT.%208%20E%20MOTO.pdf" TargetMode="External"/><Relationship Id="rId330" Type="http://schemas.openxmlformats.org/officeDocument/2006/relationships/hyperlink" Target="../../../../mditrani/AppData/Local/AppData/Local/Microsoft/Windows/INetCache/Content.Outlook/PIANTINE_IMMOBILI/Novacella/Civico%2019/File%20PDF/INT_A.pdf" TargetMode="External"/><Relationship Id="rId568" Type="http://schemas.openxmlformats.org/officeDocument/2006/relationships/hyperlink" Target="../../../../mditrani/AppData/Local/AppData/Local/Microsoft/Windows/INetCache/marco.fichera/AppData/Roaming/Microsoft/INQUILINI/SEMINARIO/INT_5_RANZI_MAURIZIO/CONTRATTI_DI_LOCAZIONE/N_183_ACCERTAMENTO_MAGGIORI_ENTRATE_PER_SEMINARIO.doc" TargetMode="External"/><Relationship Id="rId775" Type="http://schemas.openxmlformats.org/officeDocument/2006/relationships/hyperlink" Target="../../../../mditrani/AppData/Local/AppData/Local/Microsoft/Windows/INetCache/marco.fichera/AppData/Roaming/Microsoft/INQUILINI/GUGLIA-PASTINI-AQUIRO/GUGLIA_69B_WIND/CONTRATTO_LOCAZIONE/N216%20PROPOSTA%20LOCAZIONE%20WIND.doc" TargetMode="External"/><Relationship Id="rId982" Type="http://schemas.openxmlformats.org/officeDocument/2006/relationships/hyperlink" Target="../../../../mditrani/AppData/Local/AppData/Local/Microsoft/Windows/INetCache/Content.Outlook/PIANTINE_IMMOBILI/Novacella/Civico%2023/File%20PDF/INT_15.pdf" TargetMode="External"/><Relationship Id="rId1198" Type="http://schemas.openxmlformats.org/officeDocument/2006/relationships/hyperlink" Target="../../../../mditrani/AppData/Local/AppData/Local/Microsoft/Windows/INetCache/Content.Outlook/VARIE/BONIFAZI_48_A/FOTO_IMMOBILE.jpg" TargetMode="External"/><Relationship Id="rId428" Type="http://schemas.openxmlformats.org/officeDocument/2006/relationships/hyperlink" Target="../../../../mditrani/AppData/Local/AppData/Local/Microsoft/Windows/INetCache/Content.Outlook/PIANTINE_IMMOBILI/Porta%20Settimiana/CATASTALI/SETTIMIANA_1_VISURA_CATASTALE.pdf" TargetMode="External"/><Relationship Id="rId635" Type="http://schemas.openxmlformats.org/officeDocument/2006/relationships/hyperlink" Target="../../../../mditrani/AppData/Local/AppData/Local/Microsoft/Windows/INetCache/Content.Outlook/PIANTINE_IMMOBILI/Novacella/Civico%2023/Catastali/INT_14_VISURA_CATASTALE.pdf" TargetMode="External"/><Relationship Id="rId842" Type="http://schemas.openxmlformats.org/officeDocument/2006/relationships/hyperlink" Target="../../../../mditrani/AppData/Local/AppData/Local/Microsoft/Windows/INetCache/Content.Outlook/INQUILINI/MARCO_AURELIO/MARCO_AURELIO_31_INT_16_POLETTI_PAOLO/POLIZZA%20FIDEJUSSORIA.pdf" TargetMode="External"/><Relationship Id="rId1058" Type="http://schemas.openxmlformats.org/officeDocument/2006/relationships/hyperlink" Target="../../../../mditrani/AppData/Local/AppData/Local/Microsoft/Windows/INetCache/Content.Outlook/PIANTINE_IMMOBILI/Seminario%20104/catastali/INT_3_4_VISURA_CATASTALE.pdf" TargetMode="External"/><Relationship Id="rId702" Type="http://schemas.openxmlformats.org/officeDocument/2006/relationships/hyperlink" Target="../../../../mditrani/AppData/Local/AppData/Local/Microsoft/Windows/INetCache/Content.Outlook/PIANTINE_IMMOBILI/Fiorini/Via%20Fiorini%20n.15/File%20PDF/INT_3.pdf" TargetMode="External"/><Relationship Id="rId1125" Type="http://schemas.openxmlformats.org/officeDocument/2006/relationships/hyperlink" Target="../../../../mditrani/AppData/Local/AppData/Local/Microsoft/Windows/INetCache/Content.Outlook/INQUILINI/SEMINARIO/INT_2_EU_CONSULTING_&amp;SERVICES/VISURA_STORICA.pdf" TargetMode="External"/><Relationship Id="rId69" Type="http://schemas.openxmlformats.org/officeDocument/2006/relationships/hyperlink" Target="../../../../mditrani/AppData/Local/AppData/Local/Microsoft/Windows/INetCache/marco.fichera/AppData/Roaming/Microsoft/INQUILINI/BABUINO/SPAGNA_1_B_CALZATURIFICIO_LORI/CONTRATTI_DI_LOCAZIONE/CALZATURIFICIO%20LORI.pdf" TargetMode="External"/><Relationship Id="rId285" Type="http://schemas.openxmlformats.org/officeDocument/2006/relationships/hyperlink" Target="../../../../mditrani/AppData/Local/AppData/Local/Microsoft/Windows/INetCache/Content.Outlook/PIANTINE_IMMOBILI/Fiorini/Via%20Fiorini%20n.15/Catastali/INT_24.TIF" TargetMode="External"/><Relationship Id="rId492" Type="http://schemas.openxmlformats.org/officeDocument/2006/relationships/hyperlink" Target="../../../../mditrani/AppData/Local/AppData/Local/Microsoft/Windows/INetCache/marco.fichera/AppData/Roaming/Microsoft/PIANTINE_IMMOBILI/Bonifazi/Via%20Bonifazzi%2048B/Catastali/INT_8.pdf" TargetMode="External"/><Relationship Id="rId797" Type="http://schemas.openxmlformats.org/officeDocument/2006/relationships/hyperlink" Target="../../../../mditrani/AppData/Local/AppData/Local/Microsoft/Windows/INetCache/Content.Outlook/INQUILINI/FIORINI_13/INT_10_CORI_EMANUELA/DEPOSITO_CAUZIONALE.pdf" TargetMode="External"/><Relationship Id="rId145" Type="http://schemas.openxmlformats.org/officeDocument/2006/relationships/hyperlink" Target="mailto:mbianchi58@yahoo.it" TargetMode="External"/><Relationship Id="rId352" Type="http://schemas.openxmlformats.org/officeDocument/2006/relationships/hyperlink" Target="../../../../mditrani/AppData/Local/AppData/Local/Microsoft/Windows/INetCache/Content.Outlook/INQUILINI/BABUINO/SPAGNA_1_MENICHINI_MARIO_E_RENATO/DEPOSITO_CAUZIONALE.pdf" TargetMode="External"/><Relationship Id="rId212" Type="http://schemas.openxmlformats.org/officeDocument/2006/relationships/hyperlink" Target="../../../../mditrani/AppData/Local/AppData/Local/Microsoft/Windows/INetCache/Content.Outlook/INQUILINI/FIORINI_15/INT_20_TEMPESTA_GRAZIA/CONTRATTO_DI_LOCAZIONE_1_LUGLIO_2019.pdf" TargetMode="External"/><Relationship Id="rId657" Type="http://schemas.openxmlformats.org/officeDocument/2006/relationships/hyperlink" Target="../../../../mditrani/AppData/Local/AppData/Local/Microsoft/Windows/INetCache/Content.Outlook/INQUILINI/FIORINI_13/INT_20_PETRELLA_ANGELA/CONTRATTO_LOCAZIONE_1_MARZO_2014.pdf" TargetMode="External"/><Relationship Id="rId864" Type="http://schemas.openxmlformats.org/officeDocument/2006/relationships/hyperlink" Target="../../../../mditrani/AppData/Local/AppData/Local/Microsoft/Windows/INetCache/Content.Outlook/PIANTINE_IMMOBILI/Guglia-Pastini-Aquiro/CATASTALI/PASTINI_18_VISURA_CATASTALE.pdf" TargetMode="External"/><Relationship Id="rId517" Type="http://schemas.openxmlformats.org/officeDocument/2006/relationships/hyperlink" Target="../../../../mditrani/AppData/Local/AppData/Local/Microsoft/Windows/INetCache/Content.Outlook/INQUILINI/URBANA_3_4_5/GT_BETA/POLIZZA_FIDEIUSSORIA.pdf" TargetMode="External"/><Relationship Id="rId724" Type="http://schemas.openxmlformats.org/officeDocument/2006/relationships/hyperlink" Target="../../../../mditrani/AppData/Local/AppData/Local/Microsoft/Windows/INetCache/Content.Outlook/INQUILINI/FIORINI_15/INT_23_LAZZARINI_PIERLUIGI/CONTEGGIO_CANONE_DI_LOCAZIONE.xls" TargetMode="External"/><Relationship Id="rId931" Type="http://schemas.openxmlformats.org/officeDocument/2006/relationships/hyperlink" Target="../../../../mditrani/AppData/Local/AppData/Local/Microsoft/Windows/INetCache/Content.Outlook/PIANTINE_IMMOBILI/Fiorini/Via%20Fiorini%20n.13/Catastali/INT_36_PIANTINA_CATASTALE.TIF" TargetMode="External"/><Relationship Id="rId1147" Type="http://schemas.openxmlformats.org/officeDocument/2006/relationships/hyperlink" Target="../../../../mditrani/AppData/Local/AppData/Local/Microsoft/Windows/INetCache/Content.Outlook/VARIE/PASTINI_15/06_vano_scal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P298"/>
  <sheetViews>
    <sheetView tabSelected="1" topLeftCell="C1" zoomScaleNormal="100" workbookViewId="0">
      <pane ySplit="3" topLeftCell="A274" activePane="bottomLeft" state="frozen"/>
      <selection pane="bottomLeft" activeCell="E295" sqref="E295"/>
    </sheetView>
  </sheetViews>
  <sheetFormatPr defaultColWidth="9.140625" defaultRowHeight="15" x14ac:dyDescent="0.25"/>
  <cols>
    <col min="1" max="1" width="6.28515625" style="232" hidden="1" customWidth="1"/>
    <col min="2" max="2" width="6.85546875" style="233" hidden="1" customWidth="1"/>
    <col min="3" max="3" width="23" style="234" customWidth="1"/>
    <col min="4" max="4" width="37.5703125" style="235" hidden="1" customWidth="1"/>
    <col min="5" max="5" width="39.85546875" style="236" customWidth="1"/>
    <col min="6" max="6" width="26.7109375" style="237" customWidth="1"/>
    <col min="7" max="7" width="23.5703125" style="236" hidden="1" customWidth="1"/>
    <col min="8" max="8" width="21.7109375" style="238" hidden="1" customWidth="1"/>
    <col min="9" max="9" width="26.28515625" style="236" hidden="1" customWidth="1"/>
    <col min="10" max="10" width="55.7109375" style="236" hidden="1" customWidth="1"/>
    <col min="11" max="11" width="38.42578125" style="236" hidden="1" customWidth="1"/>
    <col min="12" max="12" width="29.140625" style="236" hidden="1" customWidth="1"/>
    <col min="13" max="13" width="22.7109375" style="236" hidden="1" customWidth="1"/>
    <col min="14" max="14" width="20.42578125" style="239" hidden="1" customWidth="1"/>
    <col min="15" max="15" width="0.28515625" style="239" hidden="1" customWidth="1"/>
    <col min="16" max="16" width="18.5703125" style="239" hidden="1" customWidth="1"/>
    <col min="17" max="18" width="16.5703125" style="239" hidden="1" customWidth="1"/>
    <col min="19" max="19" width="0.28515625" style="239" hidden="1" customWidth="1"/>
    <col min="20" max="20" width="6.7109375" style="239" hidden="1" customWidth="1"/>
    <col min="21" max="21" width="19.140625" style="239" hidden="1" customWidth="1"/>
    <col min="22" max="22" width="22.7109375" style="239" hidden="1" customWidth="1"/>
    <col min="23" max="23" width="5.42578125" style="236" hidden="1" customWidth="1"/>
    <col min="24" max="24" width="16.28515625" style="236" hidden="1" customWidth="1"/>
    <col min="25" max="25" width="19.28515625" style="236" hidden="1" customWidth="1"/>
    <col min="26" max="26" width="17.85546875" style="236" hidden="1" customWidth="1"/>
    <col min="27" max="27" width="66.42578125" style="236" hidden="1" customWidth="1"/>
    <col min="28" max="28" width="14.140625" style="308" hidden="1" customWidth="1"/>
    <col min="29" max="29" width="12" style="232" hidden="1" customWidth="1"/>
    <col min="30" max="30" width="12.85546875" style="232" hidden="1" customWidth="1"/>
    <col min="31" max="31" width="13.5703125" style="232" hidden="1" customWidth="1"/>
    <col min="32" max="32" width="12.5703125" style="232" hidden="1" customWidth="1"/>
    <col min="33" max="33" width="13.85546875" style="304" hidden="1" customWidth="1"/>
    <col min="34" max="34" width="17" style="236" hidden="1" customWidth="1"/>
    <col min="35" max="35" width="10.85546875" style="236" hidden="1" customWidth="1"/>
    <col min="36" max="36" width="34" style="236" hidden="1" customWidth="1"/>
    <col min="37" max="37" width="38.140625" style="236" customWidth="1"/>
    <col min="38" max="38" width="0.140625" style="236" customWidth="1"/>
    <col min="39" max="39" width="14.7109375" style="232" customWidth="1"/>
    <col min="40" max="40" width="8" style="232" hidden="1" customWidth="1"/>
    <col min="41" max="41" width="11.7109375" style="232" customWidth="1"/>
    <col min="42" max="45" width="8.7109375" style="232" customWidth="1"/>
    <col min="46" max="46" width="12.28515625" style="232" hidden="1" customWidth="1"/>
    <col min="47" max="47" width="8.140625" style="232" hidden="1" customWidth="1"/>
    <col min="48" max="48" width="8.7109375" style="240" customWidth="1"/>
    <col min="49" max="49" width="8.7109375" style="232" customWidth="1"/>
    <col min="50" max="50" width="7.5703125" style="241" hidden="1" customWidth="1"/>
    <col min="51" max="51" width="11.7109375" style="241" hidden="1" customWidth="1"/>
    <col min="52" max="52" width="14.28515625" style="241" customWidth="1"/>
    <col min="53" max="53" width="15" style="241" hidden="1" customWidth="1"/>
    <col min="54" max="54" width="16.140625" style="241" customWidth="1"/>
    <col min="55" max="55" width="6.42578125" style="241" hidden="1" customWidth="1"/>
    <col min="56" max="56" width="18.5703125" style="236" hidden="1" customWidth="1"/>
    <col min="57" max="58" width="13.28515625" style="236" hidden="1" customWidth="1"/>
    <col min="59" max="59" width="17" style="242" hidden="1" customWidth="1"/>
    <col min="60" max="60" width="14.7109375" style="242" hidden="1" customWidth="1"/>
    <col min="61" max="61" width="23.42578125" style="242" hidden="1" customWidth="1"/>
    <col min="62" max="16384" width="9.140625" style="236"/>
  </cols>
  <sheetData>
    <row r="1" spans="1:16370" ht="26.25" x14ac:dyDescent="0.25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4"/>
      <c r="BH1" s="324"/>
      <c r="BI1" s="324"/>
    </row>
    <row r="2" spans="1:16370" ht="21" hidden="1" x14ac:dyDescent="0.25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6" t="s">
        <v>0</v>
      </c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 t="s">
        <v>1</v>
      </c>
      <c r="AC2" s="326"/>
      <c r="AD2" s="326"/>
      <c r="AE2" s="326"/>
      <c r="AF2" s="326"/>
      <c r="AG2" s="326"/>
      <c r="AH2" s="326"/>
      <c r="AI2" s="326"/>
      <c r="AJ2" s="326"/>
      <c r="AK2" s="326"/>
      <c r="AL2" s="326" t="s">
        <v>2</v>
      </c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6" t="s">
        <v>3</v>
      </c>
      <c r="BE2" s="326"/>
      <c r="BF2" s="326"/>
      <c r="BG2" s="328" t="s">
        <v>4</v>
      </c>
      <c r="BH2" s="328"/>
      <c r="BI2" s="328"/>
    </row>
    <row r="3" spans="1:16370" s="243" customFormat="1" ht="87" customHeight="1" x14ac:dyDescent="0.25">
      <c r="A3" s="67" t="s">
        <v>5</v>
      </c>
      <c r="B3" s="67" t="s">
        <v>6</v>
      </c>
      <c r="C3" s="67" t="s">
        <v>7</v>
      </c>
      <c r="D3" s="67" t="s">
        <v>8</v>
      </c>
      <c r="E3" s="67" t="s">
        <v>9</v>
      </c>
      <c r="F3" s="67" t="s">
        <v>1142</v>
      </c>
      <c r="G3" s="67" t="s">
        <v>10</v>
      </c>
      <c r="H3" s="67" t="s">
        <v>11</v>
      </c>
      <c r="I3" s="67" t="s">
        <v>12</v>
      </c>
      <c r="J3" s="67" t="s">
        <v>13</v>
      </c>
      <c r="K3" s="67" t="s">
        <v>14</v>
      </c>
      <c r="L3" s="67" t="s">
        <v>15</v>
      </c>
      <c r="M3" s="68" t="s">
        <v>16</v>
      </c>
      <c r="N3" s="68" t="s">
        <v>17</v>
      </c>
      <c r="O3" s="68" t="s">
        <v>18</v>
      </c>
      <c r="P3" s="68" t="s">
        <v>19</v>
      </c>
      <c r="Q3" s="68" t="s">
        <v>20</v>
      </c>
      <c r="R3" s="69" t="s">
        <v>21</v>
      </c>
      <c r="S3" s="68" t="s">
        <v>22</v>
      </c>
      <c r="T3" s="68" t="s">
        <v>23</v>
      </c>
      <c r="U3" s="68" t="s">
        <v>24</v>
      </c>
      <c r="V3" s="68" t="s">
        <v>25</v>
      </c>
      <c r="W3" s="67" t="s">
        <v>26</v>
      </c>
      <c r="X3" s="67" t="s">
        <v>27</v>
      </c>
      <c r="Y3" s="67" t="s">
        <v>28</v>
      </c>
      <c r="Z3" s="67" t="s">
        <v>29</v>
      </c>
      <c r="AA3" s="67" t="s">
        <v>15</v>
      </c>
      <c r="AB3" s="67" t="s">
        <v>30</v>
      </c>
      <c r="AC3" s="67" t="s">
        <v>31</v>
      </c>
      <c r="AD3" s="67" t="s">
        <v>32</v>
      </c>
      <c r="AE3" s="67" t="s">
        <v>33</v>
      </c>
      <c r="AF3" s="67" t="s">
        <v>34</v>
      </c>
      <c r="AG3" s="67" t="s">
        <v>35</v>
      </c>
      <c r="AH3" s="67" t="s">
        <v>36</v>
      </c>
      <c r="AI3" s="67" t="s">
        <v>37</v>
      </c>
      <c r="AJ3" s="67" t="s">
        <v>38</v>
      </c>
      <c r="AK3" s="67" t="s">
        <v>15</v>
      </c>
      <c r="AL3" s="67" t="s">
        <v>39</v>
      </c>
      <c r="AM3" s="67" t="s">
        <v>40</v>
      </c>
      <c r="AN3" s="67" t="s">
        <v>41</v>
      </c>
      <c r="AO3" s="67" t="s">
        <v>1139</v>
      </c>
      <c r="AP3" s="67" t="s">
        <v>42</v>
      </c>
      <c r="AQ3" s="67" t="s">
        <v>43</v>
      </c>
      <c r="AR3" s="67" t="s">
        <v>44</v>
      </c>
      <c r="AS3" s="67" t="s">
        <v>45</v>
      </c>
      <c r="AT3" s="67" t="s">
        <v>46</v>
      </c>
      <c r="AU3" s="67" t="s">
        <v>47</v>
      </c>
      <c r="AV3" s="67" t="s">
        <v>48</v>
      </c>
      <c r="AW3" s="67" t="s">
        <v>49</v>
      </c>
      <c r="AX3" s="70" t="s">
        <v>50</v>
      </c>
      <c r="AY3" s="70" t="s">
        <v>51</v>
      </c>
      <c r="AZ3" s="70" t="s">
        <v>52</v>
      </c>
      <c r="BA3" s="70" t="s">
        <v>53</v>
      </c>
      <c r="BB3" s="70" t="s">
        <v>54</v>
      </c>
      <c r="BC3" s="70" t="s">
        <v>15</v>
      </c>
      <c r="BD3" s="70" t="s">
        <v>55</v>
      </c>
      <c r="BE3" s="70" t="s">
        <v>56</v>
      </c>
      <c r="BF3" s="71" t="s">
        <v>57</v>
      </c>
      <c r="BG3" s="1" t="s">
        <v>58</v>
      </c>
      <c r="BH3" s="1" t="s">
        <v>59</v>
      </c>
      <c r="BI3" s="1" t="s">
        <v>15</v>
      </c>
    </row>
    <row r="4" spans="1:16370" s="245" customFormat="1" ht="15" customHeight="1" x14ac:dyDescent="0.25">
      <c r="A4" s="2">
        <v>27</v>
      </c>
      <c r="B4" s="3">
        <v>576</v>
      </c>
      <c r="C4" s="386" t="s">
        <v>60</v>
      </c>
      <c r="D4" s="3" t="s">
        <v>61</v>
      </c>
      <c r="E4" s="4" t="s">
        <v>62</v>
      </c>
      <c r="F4" s="245" t="s">
        <v>1140</v>
      </c>
      <c r="G4" s="5"/>
      <c r="H4" s="182"/>
      <c r="I4" s="2"/>
      <c r="J4" s="6"/>
      <c r="K4" s="7"/>
      <c r="L4" s="8"/>
      <c r="M4" s="178"/>
      <c r="N4" s="10"/>
      <c r="O4" s="11"/>
      <c r="P4" s="11"/>
      <c r="Q4" s="11"/>
      <c r="R4" s="11"/>
      <c r="S4" s="11"/>
      <c r="T4" s="11"/>
      <c r="U4" s="11"/>
      <c r="V4" s="11"/>
      <c r="W4" s="12"/>
      <c r="X4" s="13"/>
      <c r="Y4" s="10"/>
      <c r="Z4" s="10"/>
      <c r="AA4" s="10"/>
      <c r="AB4" s="7" t="s">
        <v>64</v>
      </c>
      <c r="AC4" s="14"/>
      <c r="AD4" s="14"/>
      <c r="AE4" s="14"/>
      <c r="AF4" s="14"/>
      <c r="AG4" s="182"/>
      <c r="AH4" s="15"/>
      <c r="AI4" s="2"/>
      <c r="AJ4" s="181" t="s">
        <v>63</v>
      </c>
      <c r="AK4" s="8"/>
      <c r="AL4" s="16">
        <v>42059</v>
      </c>
      <c r="AM4" s="2" t="s">
        <v>66</v>
      </c>
      <c r="AN4" s="7">
        <v>82290</v>
      </c>
      <c r="AO4" s="2" t="s">
        <v>67</v>
      </c>
      <c r="AP4" s="2">
        <v>471</v>
      </c>
      <c r="AQ4" s="2">
        <v>45</v>
      </c>
      <c r="AR4" s="2">
        <v>5</v>
      </c>
      <c r="AS4" s="17" t="s">
        <v>68</v>
      </c>
      <c r="AT4" s="17"/>
      <c r="AU4" s="2">
        <v>8</v>
      </c>
      <c r="AV4" s="18">
        <v>343.20000000000005</v>
      </c>
      <c r="AW4" s="2">
        <v>13.5</v>
      </c>
      <c r="AX4" s="19"/>
      <c r="AY4" s="19"/>
      <c r="AZ4" s="19">
        <v>357</v>
      </c>
      <c r="BA4" s="19"/>
      <c r="BB4" s="10">
        <v>20553.04</v>
      </c>
      <c r="BC4" s="10"/>
      <c r="BD4" s="20">
        <v>43678</v>
      </c>
      <c r="BE4" s="9">
        <v>65602.820000000007</v>
      </c>
      <c r="BF4" s="2">
        <v>8</v>
      </c>
      <c r="BG4" s="21"/>
      <c r="BH4" s="21"/>
      <c r="BI4" s="21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  <c r="IO4" s="244"/>
      <c r="IP4" s="244"/>
      <c r="IQ4" s="244"/>
      <c r="IR4" s="244"/>
      <c r="IS4" s="244"/>
      <c r="IT4" s="244"/>
      <c r="IU4" s="244"/>
      <c r="IV4" s="244"/>
      <c r="IW4" s="244"/>
      <c r="IX4" s="244"/>
      <c r="IY4" s="244"/>
      <c r="IZ4" s="244"/>
      <c r="JA4" s="244"/>
      <c r="JB4" s="244"/>
      <c r="JC4" s="244"/>
      <c r="JD4" s="244"/>
      <c r="JE4" s="244"/>
      <c r="JF4" s="244"/>
      <c r="JG4" s="244"/>
      <c r="JH4" s="244"/>
      <c r="JI4" s="244"/>
      <c r="JJ4" s="244"/>
      <c r="JK4" s="244"/>
      <c r="JL4" s="244"/>
      <c r="JM4" s="244"/>
      <c r="JN4" s="244"/>
      <c r="JO4" s="244"/>
      <c r="JP4" s="244"/>
      <c r="JQ4" s="244"/>
      <c r="JR4" s="244"/>
      <c r="JS4" s="244"/>
      <c r="JT4" s="244"/>
      <c r="JU4" s="244"/>
      <c r="JV4" s="244"/>
      <c r="JW4" s="244"/>
      <c r="JX4" s="244"/>
      <c r="JY4" s="244"/>
      <c r="JZ4" s="244"/>
      <c r="KA4" s="244"/>
      <c r="KB4" s="244"/>
      <c r="KC4" s="244"/>
      <c r="KD4" s="244"/>
      <c r="KE4" s="244"/>
      <c r="KF4" s="244"/>
      <c r="KG4" s="244"/>
      <c r="KH4" s="244"/>
      <c r="KI4" s="244"/>
      <c r="KJ4" s="244"/>
      <c r="KK4" s="244"/>
      <c r="KL4" s="244"/>
      <c r="KM4" s="244"/>
      <c r="KN4" s="244"/>
      <c r="KO4" s="244"/>
      <c r="KP4" s="244"/>
      <c r="KQ4" s="244"/>
      <c r="KR4" s="244"/>
      <c r="KS4" s="244"/>
      <c r="KT4" s="244"/>
      <c r="KU4" s="244"/>
      <c r="KV4" s="244"/>
      <c r="KW4" s="244"/>
      <c r="KX4" s="244"/>
      <c r="KY4" s="244"/>
      <c r="KZ4" s="244"/>
      <c r="LA4" s="244"/>
      <c r="LB4" s="244"/>
      <c r="LC4" s="244"/>
      <c r="LD4" s="244"/>
      <c r="LE4" s="244"/>
      <c r="LF4" s="244"/>
      <c r="LG4" s="244"/>
      <c r="LH4" s="244"/>
      <c r="LI4" s="244"/>
      <c r="LJ4" s="244"/>
      <c r="LK4" s="244"/>
      <c r="LL4" s="244"/>
      <c r="LM4" s="244"/>
      <c r="LN4" s="244"/>
      <c r="LO4" s="244"/>
      <c r="LP4" s="244"/>
      <c r="LQ4" s="244"/>
      <c r="LR4" s="244"/>
      <c r="LS4" s="244"/>
      <c r="LT4" s="244"/>
      <c r="LU4" s="244"/>
      <c r="LV4" s="244"/>
      <c r="LW4" s="244"/>
      <c r="LX4" s="244"/>
      <c r="LY4" s="244"/>
      <c r="LZ4" s="244"/>
      <c r="MA4" s="244"/>
      <c r="MB4" s="244"/>
      <c r="MC4" s="244"/>
      <c r="MD4" s="244"/>
      <c r="ME4" s="244"/>
      <c r="MF4" s="244"/>
      <c r="MG4" s="244"/>
      <c r="MH4" s="244"/>
      <c r="MI4" s="244"/>
      <c r="MJ4" s="244"/>
      <c r="MK4" s="244"/>
      <c r="ML4" s="244"/>
      <c r="MM4" s="244"/>
      <c r="MN4" s="244"/>
      <c r="MO4" s="244"/>
      <c r="MP4" s="244"/>
      <c r="MQ4" s="244"/>
      <c r="MR4" s="244"/>
      <c r="MS4" s="244"/>
      <c r="MT4" s="244"/>
      <c r="MU4" s="244"/>
      <c r="MV4" s="244"/>
      <c r="MW4" s="244"/>
      <c r="MX4" s="244"/>
      <c r="MY4" s="244"/>
      <c r="MZ4" s="244"/>
      <c r="NA4" s="244"/>
      <c r="NB4" s="244"/>
      <c r="NC4" s="244"/>
      <c r="ND4" s="244"/>
      <c r="NE4" s="244"/>
      <c r="NF4" s="244"/>
      <c r="NG4" s="244"/>
      <c r="NH4" s="244"/>
      <c r="NI4" s="244"/>
      <c r="NJ4" s="244"/>
      <c r="NK4" s="244"/>
      <c r="NL4" s="244"/>
      <c r="NM4" s="244"/>
      <c r="NN4" s="244"/>
      <c r="NO4" s="244"/>
      <c r="NP4" s="244"/>
      <c r="NQ4" s="244"/>
      <c r="NR4" s="244"/>
      <c r="NS4" s="244"/>
      <c r="NT4" s="244"/>
      <c r="NU4" s="244"/>
      <c r="NV4" s="244"/>
      <c r="NW4" s="244"/>
      <c r="NX4" s="244"/>
      <c r="NY4" s="244"/>
      <c r="NZ4" s="244"/>
      <c r="OA4" s="244"/>
      <c r="OB4" s="244"/>
      <c r="OC4" s="244"/>
      <c r="OD4" s="244"/>
      <c r="OE4" s="244"/>
      <c r="OF4" s="244"/>
      <c r="OG4" s="244"/>
      <c r="OH4" s="244"/>
      <c r="OI4" s="244"/>
      <c r="OJ4" s="244"/>
      <c r="OK4" s="244"/>
      <c r="OL4" s="244"/>
      <c r="OM4" s="244"/>
      <c r="ON4" s="244"/>
      <c r="OO4" s="244"/>
      <c r="OP4" s="244"/>
      <c r="OQ4" s="244"/>
      <c r="OR4" s="244"/>
      <c r="OS4" s="244"/>
      <c r="OT4" s="244"/>
      <c r="OU4" s="244"/>
      <c r="OV4" s="244"/>
      <c r="OW4" s="244"/>
      <c r="OX4" s="244"/>
      <c r="OY4" s="244"/>
      <c r="OZ4" s="244"/>
      <c r="PA4" s="244"/>
      <c r="PB4" s="244"/>
      <c r="PC4" s="244"/>
      <c r="PD4" s="244"/>
      <c r="PE4" s="244"/>
      <c r="PF4" s="244"/>
      <c r="PG4" s="244"/>
      <c r="PH4" s="244"/>
      <c r="PI4" s="244"/>
      <c r="PJ4" s="244"/>
      <c r="PK4" s="244"/>
      <c r="PL4" s="244"/>
      <c r="PM4" s="244"/>
      <c r="PN4" s="244"/>
      <c r="PO4" s="244"/>
      <c r="PP4" s="244"/>
      <c r="PQ4" s="244"/>
      <c r="PR4" s="244"/>
      <c r="PS4" s="244"/>
      <c r="PT4" s="244"/>
      <c r="PU4" s="244"/>
      <c r="PV4" s="244"/>
      <c r="PW4" s="244"/>
      <c r="PX4" s="244"/>
      <c r="PY4" s="244"/>
      <c r="PZ4" s="244"/>
      <c r="QA4" s="244"/>
      <c r="QB4" s="244"/>
      <c r="QC4" s="244"/>
      <c r="QD4" s="244"/>
      <c r="QE4" s="244"/>
      <c r="QF4" s="244"/>
      <c r="QG4" s="244"/>
      <c r="QH4" s="244"/>
      <c r="QI4" s="244"/>
      <c r="QJ4" s="244"/>
      <c r="QK4" s="244"/>
      <c r="QL4" s="244"/>
      <c r="QM4" s="244"/>
      <c r="QN4" s="244"/>
      <c r="QO4" s="244"/>
      <c r="QP4" s="244"/>
      <c r="QQ4" s="244"/>
      <c r="QR4" s="244"/>
      <c r="QS4" s="244"/>
      <c r="QT4" s="244"/>
      <c r="QU4" s="244"/>
      <c r="QV4" s="244"/>
      <c r="QW4" s="244"/>
      <c r="QX4" s="244"/>
      <c r="QY4" s="244"/>
      <c r="QZ4" s="244"/>
      <c r="RA4" s="244"/>
      <c r="RB4" s="244"/>
      <c r="RC4" s="244"/>
      <c r="RD4" s="244"/>
      <c r="RE4" s="244"/>
      <c r="RF4" s="244"/>
      <c r="RG4" s="244"/>
      <c r="RH4" s="244"/>
      <c r="RI4" s="244"/>
      <c r="RJ4" s="244"/>
      <c r="RK4" s="244"/>
      <c r="RL4" s="244"/>
      <c r="RM4" s="244"/>
      <c r="RN4" s="244"/>
      <c r="RO4" s="244"/>
      <c r="RP4" s="244"/>
      <c r="RQ4" s="244"/>
      <c r="RR4" s="244"/>
      <c r="RS4" s="244"/>
      <c r="RT4" s="244"/>
      <c r="RU4" s="244"/>
      <c r="RV4" s="244"/>
      <c r="RW4" s="244"/>
      <c r="RX4" s="244"/>
      <c r="RY4" s="244"/>
      <c r="RZ4" s="244"/>
      <c r="SA4" s="244"/>
      <c r="SB4" s="244"/>
      <c r="SC4" s="244"/>
      <c r="SD4" s="244"/>
      <c r="SE4" s="244"/>
      <c r="SF4" s="244"/>
      <c r="SG4" s="244"/>
      <c r="SH4" s="244"/>
      <c r="SI4" s="244"/>
      <c r="SJ4" s="244"/>
      <c r="SK4" s="244"/>
      <c r="SL4" s="244"/>
      <c r="SM4" s="244"/>
      <c r="SN4" s="244"/>
      <c r="SO4" s="244"/>
      <c r="SP4" s="244"/>
      <c r="SQ4" s="244"/>
      <c r="SR4" s="244"/>
      <c r="SS4" s="244"/>
      <c r="ST4" s="244"/>
      <c r="SU4" s="244"/>
      <c r="SV4" s="244"/>
      <c r="SW4" s="244"/>
      <c r="SX4" s="244"/>
      <c r="SY4" s="244"/>
      <c r="SZ4" s="244"/>
      <c r="TA4" s="244"/>
      <c r="TB4" s="244"/>
      <c r="TC4" s="244"/>
      <c r="TD4" s="244"/>
      <c r="TE4" s="244"/>
      <c r="TF4" s="244"/>
      <c r="TG4" s="244"/>
      <c r="TH4" s="244"/>
      <c r="TI4" s="244"/>
      <c r="TJ4" s="244"/>
      <c r="TK4" s="244"/>
      <c r="TL4" s="244"/>
      <c r="TM4" s="244"/>
      <c r="TN4" s="244"/>
      <c r="TO4" s="244"/>
      <c r="TP4" s="244"/>
      <c r="TQ4" s="244"/>
      <c r="TR4" s="244"/>
      <c r="TS4" s="244"/>
      <c r="TT4" s="244"/>
      <c r="TU4" s="244"/>
      <c r="TV4" s="244"/>
      <c r="TW4" s="244"/>
      <c r="TX4" s="244"/>
      <c r="TY4" s="244"/>
      <c r="TZ4" s="244"/>
      <c r="UA4" s="244"/>
      <c r="UB4" s="244"/>
      <c r="UC4" s="244"/>
      <c r="UD4" s="244"/>
      <c r="UE4" s="244"/>
      <c r="UF4" s="244"/>
      <c r="UG4" s="244"/>
      <c r="UH4" s="244"/>
      <c r="UI4" s="244"/>
      <c r="UJ4" s="244"/>
      <c r="UK4" s="244"/>
      <c r="UL4" s="244"/>
      <c r="UM4" s="244"/>
      <c r="UN4" s="244"/>
      <c r="UO4" s="244"/>
      <c r="UP4" s="244"/>
      <c r="UQ4" s="244"/>
      <c r="UR4" s="244"/>
      <c r="US4" s="244"/>
      <c r="UT4" s="244"/>
      <c r="UU4" s="244"/>
      <c r="UV4" s="244"/>
      <c r="UW4" s="244"/>
      <c r="UX4" s="244"/>
      <c r="UY4" s="244"/>
      <c r="UZ4" s="244"/>
      <c r="VA4" s="244"/>
      <c r="VB4" s="244"/>
      <c r="VC4" s="244"/>
      <c r="VD4" s="244"/>
      <c r="VE4" s="244"/>
      <c r="VF4" s="244"/>
      <c r="VG4" s="244"/>
      <c r="VH4" s="244"/>
      <c r="VI4" s="244"/>
      <c r="VJ4" s="244"/>
      <c r="VK4" s="244"/>
      <c r="VL4" s="244"/>
      <c r="VM4" s="244"/>
      <c r="VN4" s="244"/>
      <c r="VO4" s="244"/>
      <c r="VP4" s="244"/>
      <c r="VQ4" s="244"/>
      <c r="VR4" s="244"/>
      <c r="VS4" s="244"/>
      <c r="VT4" s="244"/>
      <c r="VU4" s="244"/>
      <c r="VV4" s="244"/>
      <c r="VW4" s="244"/>
      <c r="VX4" s="244"/>
      <c r="VY4" s="244"/>
      <c r="VZ4" s="244"/>
      <c r="WA4" s="244"/>
      <c r="WB4" s="244"/>
      <c r="WC4" s="244"/>
      <c r="WD4" s="244"/>
      <c r="WE4" s="244"/>
      <c r="WF4" s="244"/>
      <c r="WG4" s="244"/>
      <c r="WH4" s="244"/>
      <c r="WI4" s="244"/>
      <c r="WJ4" s="244"/>
      <c r="WK4" s="244"/>
      <c r="WL4" s="244"/>
      <c r="WM4" s="244"/>
      <c r="WN4" s="244"/>
      <c r="WO4" s="244"/>
      <c r="WP4" s="244"/>
      <c r="WQ4" s="244"/>
      <c r="WR4" s="244"/>
      <c r="WS4" s="244"/>
      <c r="WT4" s="244"/>
      <c r="WU4" s="244"/>
      <c r="WV4" s="244"/>
      <c r="WW4" s="244"/>
      <c r="WX4" s="244"/>
      <c r="WY4" s="244"/>
      <c r="WZ4" s="244"/>
      <c r="XA4" s="244"/>
      <c r="XB4" s="244"/>
      <c r="XC4" s="244"/>
      <c r="XD4" s="244"/>
      <c r="XE4" s="244"/>
      <c r="XF4" s="244"/>
      <c r="XG4" s="244"/>
      <c r="XH4" s="244"/>
      <c r="XI4" s="244"/>
      <c r="XJ4" s="244"/>
      <c r="XK4" s="244"/>
      <c r="XL4" s="244"/>
      <c r="XM4" s="244"/>
      <c r="XN4" s="244"/>
      <c r="XO4" s="244"/>
      <c r="XP4" s="244"/>
      <c r="XQ4" s="244"/>
      <c r="XR4" s="244"/>
      <c r="XS4" s="244"/>
      <c r="XT4" s="244"/>
      <c r="XU4" s="244"/>
      <c r="XV4" s="244"/>
      <c r="XW4" s="244"/>
      <c r="XX4" s="244"/>
      <c r="XY4" s="244"/>
      <c r="XZ4" s="244"/>
      <c r="YA4" s="244"/>
      <c r="YB4" s="244"/>
      <c r="YC4" s="244"/>
      <c r="YD4" s="244"/>
      <c r="YE4" s="244"/>
      <c r="YF4" s="244"/>
      <c r="YG4" s="244"/>
      <c r="YH4" s="244"/>
      <c r="YI4" s="244"/>
      <c r="YJ4" s="244"/>
      <c r="YK4" s="244"/>
      <c r="YL4" s="244"/>
      <c r="YM4" s="244"/>
      <c r="YN4" s="244"/>
      <c r="YO4" s="244"/>
      <c r="YP4" s="244"/>
      <c r="YQ4" s="244"/>
      <c r="YR4" s="244"/>
      <c r="YS4" s="244"/>
      <c r="YT4" s="244"/>
      <c r="YU4" s="244"/>
      <c r="YV4" s="244"/>
      <c r="YW4" s="244"/>
      <c r="YX4" s="244"/>
      <c r="YY4" s="244"/>
      <c r="YZ4" s="244"/>
      <c r="ZA4" s="244"/>
      <c r="ZB4" s="244"/>
      <c r="ZC4" s="244"/>
      <c r="ZD4" s="244"/>
      <c r="ZE4" s="244"/>
      <c r="ZF4" s="244"/>
      <c r="ZG4" s="244"/>
      <c r="ZH4" s="244"/>
      <c r="ZI4" s="244"/>
      <c r="ZJ4" s="244"/>
      <c r="ZK4" s="244"/>
      <c r="ZL4" s="244"/>
      <c r="ZM4" s="244"/>
      <c r="ZN4" s="244"/>
      <c r="ZO4" s="244"/>
      <c r="ZP4" s="244"/>
      <c r="ZQ4" s="244"/>
      <c r="ZR4" s="244"/>
      <c r="ZS4" s="244"/>
      <c r="ZT4" s="244"/>
      <c r="ZU4" s="244"/>
      <c r="ZV4" s="244"/>
      <c r="ZW4" s="244"/>
      <c r="ZX4" s="244"/>
      <c r="ZY4" s="244"/>
      <c r="ZZ4" s="244"/>
      <c r="AAA4" s="244"/>
      <c r="AAB4" s="244"/>
      <c r="AAC4" s="244"/>
      <c r="AAD4" s="244"/>
      <c r="AAE4" s="244"/>
      <c r="AAF4" s="244"/>
      <c r="AAG4" s="244"/>
      <c r="AAH4" s="244"/>
      <c r="AAI4" s="244"/>
      <c r="AAJ4" s="244"/>
      <c r="AAK4" s="244"/>
      <c r="AAL4" s="244"/>
      <c r="AAM4" s="244"/>
      <c r="AAN4" s="244"/>
      <c r="AAO4" s="244"/>
      <c r="AAP4" s="244"/>
      <c r="AAQ4" s="244"/>
      <c r="AAR4" s="244"/>
      <c r="AAS4" s="244"/>
      <c r="AAT4" s="244"/>
      <c r="AAU4" s="244"/>
      <c r="AAV4" s="244"/>
      <c r="AAW4" s="244"/>
      <c r="AAX4" s="244"/>
      <c r="AAY4" s="244"/>
      <c r="AAZ4" s="244"/>
      <c r="ABA4" s="244"/>
      <c r="ABB4" s="244"/>
      <c r="ABC4" s="244"/>
      <c r="ABD4" s="244"/>
      <c r="ABE4" s="244"/>
      <c r="ABF4" s="244"/>
      <c r="ABG4" s="244"/>
      <c r="ABH4" s="244"/>
      <c r="ABI4" s="244"/>
      <c r="ABJ4" s="244"/>
      <c r="ABK4" s="244"/>
      <c r="ABL4" s="244"/>
      <c r="ABM4" s="244"/>
      <c r="ABN4" s="244"/>
      <c r="ABO4" s="244"/>
      <c r="ABP4" s="244"/>
      <c r="ABQ4" s="244"/>
      <c r="ABR4" s="244"/>
      <c r="ABS4" s="244"/>
      <c r="ABT4" s="244"/>
      <c r="ABU4" s="244"/>
      <c r="ABV4" s="244"/>
      <c r="ABW4" s="244"/>
      <c r="ABX4" s="244"/>
      <c r="ABY4" s="244"/>
      <c r="ABZ4" s="244"/>
      <c r="ACA4" s="244"/>
      <c r="ACB4" s="244"/>
      <c r="ACC4" s="244"/>
      <c r="ACD4" s="244"/>
      <c r="ACE4" s="244"/>
      <c r="ACF4" s="244"/>
      <c r="ACG4" s="244"/>
      <c r="ACH4" s="244"/>
      <c r="ACI4" s="244"/>
      <c r="ACJ4" s="244"/>
      <c r="ACK4" s="244"/>
      <c r="ACL4" s="244"/>
      <c r="ACM4" s="244"/>
      <c r="ACN4" s="244"/>
      <c r="ACO4" s="244"/>
      <c r="ACP4" s="244"/>
      <c r="ACQ4" s="244"/>
      <c r="ACR4" s="244"/>
      <c r="ACS4" s="244"/>
      <c r="ACT4" s="244"/>
      <c r="ACU4" s="244"/>
      <c r="ACV4" s="244"/>
      <c r="ACW4" s="244"/>
      <c r="ACX4" s="244"/>
      <c r="ACY4" s="244"/>
      <c r="ACZ4" s="244"/>
      <c r="ADA4" s="244"/>
      <c r="ADB4" s="244"/>
      <c r="ADC4" s="244"/>
      <c r="ADD4" s="244"/>
      <c r="ADE4" s="244"/>
      <c r="ADF4" s="244"/>
      <c r="ADG4" s="244"/>
      <c r="ADH4" s="244"/>
      <c r="ADI4" s="244"/>
      <c r="ADJ4" s="244"/>
      <c r="ADK4" s="244"/>
      <c r="ADL4" s="244"/>
      <c r="ADM4" s="244"/>
      <c r="ADN4" s="244"/>
      <c r="ADO4" s="244"/>
      <c r="ADP4" s="244"/>
      <c r="ADQ4" s="244"/>
      <c r="ADR4" s="244"/>
      <c r="ADS4" s="244"/>
      <c r="ADT4" s="244"/>
      <c r="ADU4" s="244"/>
      <c r="ADV4" s="244"/>
      <c r="ADW4" s="244"/>
      <c r="ADX4" s="244"/>
      <c r="ADY4" s="244"/>
      <c r="ADZ4" s="244"/>
      <c r="AEA4" s="244"/>
      <c r="AEB4" s="244"/>
      <c r="AEC4" s="244"/>
      <c r="AED4" s="244"/>
      <c r="AEE4" s="244"/>
      <c r="AEF4" s="244"/>
      <c r="AEG4" s="244"/>
      <c r="AEH4" s="244"/>
      <c r="AEI4" s="244"/>
      <c r="AEJ4" s="244"/>
      <c r="AEK4" s="244"/>
      <c r="AEL4" s="244"/>
      <c r="AEM4" s="244"/>
      <c r="AEN4" s="244"/>
      <c r="AEO4" s="244"/>
      <c r="AEP4" s="244"/>
      <c r="AEQ4" s="244"/>
      <c r="AER4" s="244"/>
      <c r="AES4" s="244"/>
      <c r="AET4" s="244"/>
      <c r="AEU4" s="244"/>
      <c r="AEV4" s="244"/>
      <c r="AEW4" s="244"/>
      <c r="AEX4" s="244"/>
      <c r="AEY4" s="244"/>
      <c r="AEZ4" s="244"/>
      <c r="AFA4" s="244"/>
      <c r="AFB4" s="244"/>
      <c r="AFC4" s="244"/>
      <c r="AFD4" s="244"/>
      <c r="AFE4" s="244"/>
      <c r="AFF4" s="244"/>
      <c r="AFG4" s="244"/>
      <c r="AFH4" s="244"/>
      <c r="AFI4" s="244"/>
      <c r="AFJ4" s="244"/>
      <c r="AFK4" s="244"/>
      <c r="AFL4" s="244"/>
      <c r="AFM4" s="244"/>
      <c r="AFN4" s="244"/>
      <c r="AFO4" s="244"/>
      <c r="AFP4" s="244"/>
      <c r="AFQ4" s="244"/>
      <c r="AFR4" s="244"/>
      <c r="AFS4" s="244"/>
      <c r="AFT4" s="244"/>
      <c r="AFU4" s="244"/>
      <c r="AFV4" s="244"/>
      <c r="AFW4" s="244"/>
      <c r="AFX4" s="244"/>
      <c r="AFY4" s="244"/>
      <c r="AFZ4" s="244"/>
      <c r="AGA4" s="244"/>
      <c r="AGB4" s="244"/>
      <c r="AGC4" s="244"/>
      <c r="AGD4" s="244"/>
      <c r="AGE4" s="244"/>
      <c r="AGF4" s="244"/>
      <c r="AGG4" s="244"/>
      <c r="AGH4" s="244"/>
      <c r="AGI4" s="244"/>
      <c r="AGJ4" s="244"/>
      <c r="AGK4" s="244"/>
      <c r="AGL4" s="244"/>
      <c r="AGM4" s="244"/>
      <c r="AGN4" s="244"/>
      <c r="AGO4" s="244"/>
      <c r="AGP4" s="244"/>
      <c r="AGQ4" s="244"/>
      <c r="AGR4" s="244"/>
      <c r="AGS4" s="244"/>
      <c r="AGT4" s="244"/>
      <c r="AGU4" s="244"/>
      <c r="AGV4" s="244"/>
      <c r="AGW4" s="244"/>
      <c r="AGX4" s="244"/>
      <c r="AGY4" s="244"/>
      <c r="AGZ4" s="244"/>
      <c r="AHA4" s="244"/>
      <c r="AHB4" s="244"/>
      <c r="AHC4" s="244"/>
      <c r="AHD4" s="244"/>
      <c r="AHE4" s="244"/>
      <c r="AHF4" s="244"/>
      <c r="AHG4" s="244"/>
      <c r="AHH4" s="244"/>
      <c r="AHI4" s="244"/>
      <c r="AHJ4" s="244"/>
      <c r="AHK4" s="244"/>
      <c r="AHL4" s="244"/>
      <c r="AHM4" s="244"/>
      <c r="AHN4" s="244"/>
      <c r="AHO4" s="244"/>
      <c r="AHP4" s="244"/>
      <c r="AHQ4" s="244"/>
      <c r="AHR4" s="244"/>
      <c r="AHS4" s="244"/>
      <c r="AHT4" s="244"/>
      <c r="AHU4" s="244"/>
      <c r="AHV4" s="244"/>
      <c r="AHW4" s="244"/>
      <c r="AHX4" s="244"/>
      <c r="AHY4" s="244"/>
      <c r="AHZ4" s="244"/>
      <c r="AIA4" s="244"/>
      <c r="AIB4" s="244"/>
      <c r="AIC4" s="244"/>
      <c r="AID4" s="244"/>
      <c r="AIE4" s="244"/>
      <c r="AIF4" s="244"/>
      <c r="AIG4" s="244"/>
      <c r="AIH4" s="244"/>
      <c r="AII4" s="244"/>
      <c r="AIJ4" s="244"/>
      <c r="AIK4" s="244"/>
      <c r="AIL4" s="244"/>
      <c r="AIM4" s="244"/>
      <c r="AIN4" s="244"/>
      <c r="AIO4" s="244"/>
      <c r="AIP4" s="244"/>
      <c r="AIQ4" s="244"/>
      <c r="AIR4" s="244"/>
      <c r="AIS4" s="244"/>
      <c r="AIT4" s="244"/>
      <c r="AIU4" s="244"/>
      <c r="AIV4" s="244"/>
      <c r="AIW4" s="244"/>
      <c r="AIX4" s="244"/>
      <c r="AIY4" s="244"/>
      <c r="AIZ4" s="244"/>
      <c r="AJA4" s="244"/>
      <c r="AJB4" s="244"/>
      <c r="AJC4" s="244"/>
      <c r="AJD4" s="244"/>
      <c r="AJE4" s="244"/>
      <c r="AJF4" s="244"/>
      <c r="AJG4" s="244"/>
      <c r="AJH4" s="244"/>
      <c r="AJI4" s="244"/>
      <c r="AJJ4" s="244"/>
      <c r="AJK4" s="244"/>
      <c r="AJL4" s="244"/>
      <c r="AJM4" s="244"/>
      <c r="AJN4" s="244"/>
      <c r="AJO4" s="244"/>
      <c r="AJP4" s="244"/>
      <c r="AJQ4" s="244"/>
      <c r="AJR4" s="244"/>
      <c r="AJS4" s="244"/>
      <c r="AJT4" s="244"/>
      <c r="AJU4" s="244"/>
      <c r="AJV4" s="244"/>
      <c r="AJW4" s="244"/>
      <c r="AJX4" s="244"/>
      <c r="AJY4" s="244"/>
      <c r="AJZ4" s="244"/>
      <c r="AKA4" s="244"/>
      <c r="AKB4" s="244"/>
      <c r="AKC4" s="244"/>
      <c r="AKD4" s="244"/>
      <c r="AKE4" s="244"/>
      <c r="AKF4" s="244"/>
      <c r="AKG4" s="244"/>
      <c r="AKH4" s="244"/>
      <c r="AKI4" s="244"/>
      <c r="AKJ4" s="244"/>
      <c r="AKK4" s="244"/>
      <c r="AKL4" s="244"/>
      <c r="AKM4" s="244"/>
      <c r="AKN4" s="244"/>
      <c r="AKO4" s="244"/>
      <c r="AKP4" s="244"/>
      <c r="AKQ4" s="244"/>
      <c r="AKR4" s="244"/>
      <c r="AKS4" s="244"/>
      <c r="AKT4" s="244"/>
      <c r="AKU4" s="244"/>
      <c r="AKV4" s="244"/>
      <c r="AKW4" s="244"/>
      <c r="AKX4" s="244"/>
      <c r="AKY4" s="244"/>
      <c r="AKZ4" s="244"/>
      <c r="ALA4" s="244"/>
      <c r="ALB4" s="244"/>
      <c r="ALC4" s="244"/>
      <c r="ALD4" s="244"/>
      <c r="ALE4" s="244"/>
      <c r="ALF4" s="244"/>
      <c r="ALG4" s="244"/>
      <c r="ALH4" s="244"/>
      <c r="ALI4" s="244"/>
      <c r="ALJ4" s="244"/>
      <c r="ALK4" s="244"/>
      <c r="ALL4" s="244"/>
      <c r="ALM4" s="244"/>
      <c r="ALN4" s="244"/>
      <c r="ALO4" s="244"/>
      <c r="ALP4" s="244"/>
      <c r="ALQ4" s="244"/>
      <c r="ALR4" s="244"/>
      <c r="ALS4" s="244"/>
      <c r="ALT4" s="244"/>
      <c r="ALU4" s="244"/>
      <c r="ALV4" s="244"/>
      <c r="ALW4" s="244"/>
      <c r="ALX4" s="244"/>
      <c r="ALY4" s="244"/>
      <c r="ALZ4" s="244"/>
      <c r="AMA4" s="244"/>
      <c r="AMB4" s="244"/>
      <c r="AMC4" s="244"/>
      <c r="AMD4" s="244"/>
      <c r="AME4" s="244"/>
      <c r="AMF4" s="244"/>
      <c r="AMG4" s="244"/>
      <c r="AMH4" s="244"/>
      <c r="AMI4" s="244"/>
      <c r="AMJ4" s="244"/>
      <c r="AMK4" s="244"/>
      <c r="AML4" s="244"/>
      <c r="AMM4" s="244"/>
      <c r="AMN4" s="244"/>
      <c r="AMO4" s="244"/>
      <c r="AMP4" s="244"/>
      <c r="AMQ4" s="244"/>
      <c r="AMR4" s="244"/>
      <c r="AMS4" s="244"/>
      <c r="AMT4" s="244"/>
      <c r="AMU4" s="244"/>
      <c r="AMV4" s="244"/>
      <c r="AMW4" s="244"/>
      <c r="AMX4" s="244"/>
      <c r="AMY4" s="244"/>
      <c r="AMZ4" s="244"/>
      <c r="ANA4" s="244"/>
      <c r="ANB4" s="244"/>
      <c r="ANC4" s="244"/>
      <c r="AND4" s="244"/>
      <c r="ANE4" s="244"/>
      <c r="ANF4" s="244"/>
      <c r="ANG4" s="244"/>
      <c r="ANH4" s="244"/>
      <c r="ANI4" s="244"/>
      <c r="ANJ4" s="244"/>
      <c r="ANK4" s="244"/>
      <c r="ANL4" s="244"/>
      <c r="ANM4" s="244"/>
      <c r="ANN4" s="244"/>
      <c r="ANO4" s="244"/>
      <c r="ANP4" s="244"/>
      <c r="ANQ4" s="244"/>
      <c r="ANR4" s="244"/>
      <c r="ANS4" s="244"/>
      <c r="ANT4" s="244"/>
      <c r="ANU4" s="244"/>
      <c r="ANV4" s="244"/>
      <c r="ANW4" s="244"/>
      <c r="ANX4" s="244"/>
      <c r="ANY4" s="244"/>
      <c r="ANZ4" s="244"/>
      <c r="AOA4" s="244"/>
      <c r="AOB4" s="244"/>
      <c r="AOC4" s="244"/>
      <c r="AOD4" s="244"/>
      <c r="AOE4" s="244"/>
      <c r="AOF4" s="244"/>
      <c r="AOG4" s="244"/>
      <c r="AOH4" s="244"/>
      <c r="AOI4" s="244"/>
      <c r="AOJ4" s="244"/>
      <c r="AOK4" s="244"/>
      <c r="AOL4" s="244"/>
      <c r="AOM4" s="244"/>
      <c r="AON4" s="244"/>
      <c r="AOO4" s="244"/>
      <c r="AOP4" s="244"/>
      <c r="AOQ4" s="244"/>
      <c r="AOR4" s="244"/>
      <c r="AOS4" s="244"/>
      <c r="AOT4" s="244"/>
      <c r="AOU4" s="244"/>
      <c r="AOV4" s="244"/>
      <c r="AOW4" s="244"/>
      <c r="AOX4" s="244"/>
      <c r="AOY4" s="244"/>
      <c r="AOZ4" s="244"/>
      <c r="APA4" s="244"/>
      <c r="APB4" s="244"/>
      <c r="APC4" s="244"/>
      <c r="APD4" s="244"/>
      <c r="APE4" s="244"/>
      <c r="APF4" s="244"/>
      <c r="APG4" s="244"/>
      <c r="APH4" s="244"/>
      <c r="API4" s="244"/>
      <c r="APJ4" s="244"/>
      <c r="APK4" s="244"/>
      <c r="APL4" s="244"/>
      <c r="APM4" s="244"/>
      <c r="APN4" s="244"/>
      <c r="APO4" s="244"/>
      <c r="APP4" s="244"/>
      <c r="APQ4" s="244"/>
      <c r="APR4" s="244"/>
      <c r="APS4" s="244"/>
      <c r="APT4" s="244"/>
      <c r="APU4" s="244"/>
      <c r="APV4" s="244"/>
      <c r="APW4" s="244"/>
      <c r="APX4" s="244"/>
      <c r="APY4" s="244"/>
      <c r="APZ4" s="244"/>
      <c r="AQA4" s="244"/>
      <c r="AQB4" s="244"/>
      <c r="AQC4" s="244"/>
      <c r="AQD4" s="244"/>
      <c r="AQE4" s="244"/>
      <c r="AQF4" s="244"/>
      <c r="AQG4" s="244"/>
      <c r="AQH4" s="244"/>
      <c r="AQI4" s="244"/>
      <c r="AQJ4" s="244"/>
      <c r="AQK4" s="244"/>
      <c r="AQL4" s="244"/>
      <c r="AQM4" s="244"/>
      <c r="AQN4" s="244"/>
      <c r="AQO4" s="244"/>
      <c r="AQP4" s="244"/>
      <c r="AQQ4" s="244"/>
      <c r="AQR4" s="244"/>
      <c r="AQS4" s="244"/>
      <c r="AQT4" s="244"/>
      <c r="AQU4" s="244"/>
      <c r="AQV4" s="244"/>
      <c r="AQW4" s="244"/>
      <c r="AQX4" s="244"/>
      <c r="AQY4" s="244"/>
      <c r="AQZ4" s="244"/>
      <c r="ARA4" s="244"/>
      <c r="ARB4" s="244"/>
      <c r="ARC4" s="244"/>
      <c r="ARD4" s="244"/>
      <c r="ARE4" s="244"/>
      <c r="ARF4" s="244"/>
      <c r="ARG4" s="244"/>
      <c r="ARH4" s="244"/>
      <c r="ARI4" s="244"/>
      <c r="ARJ4" s="244"/>
      <c r="ARK4" s="244"/>
      <c r="ARL4" s="244"/>
      <c r="ARM4" s="244"/>
      <c r="ARN4" s="244"/>
      <c r="ARO4" s="244"/>
      <c r="ARP4" s="244"/>
      <c r="ARQ4" s="244"/>
      <c r="ARR4" s="244"/>
      <c r="ARS4" s="244"/>
      <c r="ART4" s="244"/>
      <c r="ARU4" s="244"/>
      <c r="ARV4" s="244"/>
      <c r="ARW4" s="244"/>
      <c r="ARX4" s="244"/>
      <c r="ARY4" s="244"/>
      <c r="ARZ4" s="244"/>
      <c r="ASA4" s="244"/>
      <c r="ASB4" s="244"/>
      <c r="ASC4" s="244"/>
      <c r="ASD4" s="244"/>
      <c r="ASE4" s="244"/>
      <c r="ASF4" s="244"/>
      <c r="ASG4" s="244"/>
      <c r="ASH4" s="244"/>
      <c r="ASI4" s="244"/>
      <c r="ASJ4" s="244"/>
      <c r="ASK4" s="244"/>
      <c r="ASL4" s="244"/>
      <c r="ASM4" s="244"/>
      <c r="ASN4" s="244"/>
      <c r="ASO4" s="244"/>
      <c r="ASP4" s="244"/>
      <c r="ASQ4" s="244"/>
      <c r="ASR4" s="244"/>
      <c r="ASS4" s="244"/>
      <c r="AST4" s="244"/>
      <c r="ASU4" s="244"/>
      <c r="ASV4" s="244"/>
      <c r="ASW4" s="244"/>
      <c r="ASX4" s="244"/>
      <c r="ASY4" s="244"/>
      <c r="ASZ4" s="244"/>
      <c r="ATA4" s="244"/>
      <c r="ATB4" s="244"/>
      <c r="ATC4" s="244"/>
      <c r="ATD4" s="244"/>
      <c r="ATE4" s="244"/>
      <c r="ATF4" s="244"/>
      <c r="ATG4" s="244"/>
      <c r="ATH4" s="244"/>
      <c r="ATI4" s="244"/>
      <c r="ATJ4" s="244"/>
      <c r="ATK4" s="244"/>
      <c r="ATL4" s="244"/>
      <c r="ATM4" s="244"/>
      <c r="ATN4" s="244"/>
      <c r="ATO4" s="244"/>
      <c r="ATP4" s="244"/>
      <c r="ATQ4" s="244"/>
      <c r="ATR4" s="244"/>
      <c r="ATS4" s="244"/>
      <c r="ATT4" s="244"/>
      <c r="ATU4" s="244"/>
      <c r="ATV4" s="244"/>
      <c r="ATW4" s="244"/>
      <c r="ATX4" s="244"/>
      <c r="ATY4" s="244"/>
      <c r="ATZ4" s="244"/>
      <c r="AUA4" s="244"/>
      <c r="AUB4" s="244"/>
      <c r="AUC4" s="244"/>
      <c r="AUD4" s="244"/>
      <c r="AUE4" s="244"/>
      <c r="AUF4" s="244"/>
      <c r="AUG4" s="244"/>
      <c r="AUH4" s="244"/>
      <c r="AUI4" s="244"/>
      <c r="AUJ4" s="244"/>
      <c r="AUK4" s="244"/>
      <c r="AUL4" s="244"/>
      <c r="AUM4" s="244"/>
      <c r="AUN4" s="244"/>
      <c r="AUO4" s="244"/>
      <c r="AUP4" s="244"/>
      <c r="AUQ4" s="244"/>
      <c r="AUR4" s="244"/>
      <c r="AUS4" s="244"/>
      <c r="AUT4" s="244"/>
      <c r="AUU4" s="244"/>
      <c r="AUV4" s="244"/>
      <c r="AUW4" s="244"/>
      <c r="AUX4" s="244"/>
      <c r="AUY4" s="244"/>
      <c r="AUZ4" s="244"/>
      <c r="AVA4" s="244"/>
      <c r="AVB4" s="244"/>
      <c r="AVC4" s="244"/>
      <c r="AVD4" s="244"/>
      <c r="AVE4" s="244"/>
      <c r="AVF4" s="244"/>
      <c r="AVG4" s="244"/>
      <c r="AVH4" s="244"/>
      <c r="AVI4" s="244"/>
      <c r="AVJ4" s="244"/>
      <c r="AVK4" s="244"/>
      <c r="AVL4" s="244"/>
      <c r="AVM4" s="244"/>
      <c r="AVN4" s="244"/>
      <c r="AVO4" s="244"/>
      <c r="AVP4" s="244"/>
      <c r="AVQ4" s="244"/>
      <c r="AVR4" s="244"/>
      <c r="AVS4" s="244"/>
      <c r="AVT4" s="244"/>
      <c r="AVU4" s="244"/>
      <c r="AVV4" s="244"/>
      <c r="AVW4" s="244"/>
      <c r="AVX4" s="244"/>
      <c r="AVY4" s="244"/>
      <c r="AVZ4" s="244"/>
      <c r="AWA4" s="244"/>
      <c r="AWB4" s="244"/>
      <c r="AWC4" s="244"/>
      <c r="AWD4" s="244"/>
      <c r="AWE4" s="244"/>
      <c r="AWF4" s="244"/>
      <c r="AWG4" s="244"/>
      <c r="AWH4" s="244"/>
      <c r="AWI4" s="244"/>
      <c r="AWJ4" s="244"/>
      <c r="AWK4" s="244"/>
      <c r="AWL4" s="244"/>
      <c r="AWM4" s="244"/>
      <c r="AWN4" s="244"/>
      <c r="AWO4" s="244"/>
      <c r="AWP4" s="244"/>
      <c r="AWQ4" s="244"/>
      <c r="AWR4" s="244"/>
      <c r="AWS4" s="244"/>
      <c r="AWT4" s="244"/>
      <c r="AWU4" s="244"/>
      <c r="AWV4" s="244"/>
      <c r="AWW4" s="244"/>
      <c r="AWX4" s="244"/>
      <c r="AWY4" s="244"/>
      <c r="AWZ4" s="244"/>
      <c r="AXA4" s="244"/>
      <c r="AXB4" s="244"/>
      <c r="AXC4" s="244"/>
      <c r="AXD4" s="244"/>
      <c r="AXE4" s="244"/>
      <c r="AXF4" s="244"/>
      <c r="AXG4" s="244"/>
      <c r="AXH4" s="244"/>
      <c r="AXI4" s="244"/>
      <c r="AXJ4" s="244"/>
      <c r="AXK4" s="244"/>
      <c r="AXL4" s="244"/>
      <c r="AXM4" s="244"/>
      <c r="AXN4" s="244"/>
      <c r="AXO4" s="244"/>
      <c r="AXP4" s="244"/>
      <c r="AXQ4" s="244"/>
      <c r="AXR4" s="244"/>
      <c r="AXS4" s="244"/>
      <c r="AXT4" s="244"/>
      <c r="AXU4" s="244"/>
      <c r="AXV4" s="244"/>
      <c r="AXW4" s="244"/>
      <c r="AXX4" s="244"/>
      <c r="AXY4" s="244"/>
      <c r="AXZ4" s="244"/>
      <c r="AYA4" s="244"/>
      <c r="AYB4" s="244"/>
      <c r="AYC4" s="244"/>
      <c r="AYD4" s="244"/>
      <c r="AYE4" s="244"/>
      <c r="AYF4" s="244"/>
      <c r="AYG4" s="244"/>
      <c r="AYH4" s="244"/>
      <c r="AYI4" s="244"/>
      <c r="AYJ4" s="244"/>
      <c r="AYK4" s="244"/>
      <c r="AYL4" s="244"/>
      <c r="AYM4" s="244"/>
      <c r="AYN4" s="244"/>
      <c r="AYO4" s="244"/>
      <c r="AYP4" s="244"/>
      <c r="AYQ4" s="244"/>
      <c r="AYR4" s="244"/>
      <c r="AYS4" s="244"/>
      <c r="AYT4" s="244"/>
      <c r="AYU4" s="244"/>
      <c r="AYV4" s="244"/>
      <c r="AYW4" s="244"/>
      <c r="AYX4" s="244"/>
      <c r="AYY4" s="244"/>
      <c r="AYZ4" s="244"/>
      <c r="AZA4" s="244"/>
      <c r="AZB4" s="244"/>
      <c r="AZC4" s="244"/>
      <c r="AZD4" s="244"/>
      <c r="AZE4" s="244"/>
      <c r="AZF4" s="244"/>
      <c r="AZG4" s="244"/>
      <c r="AZH4" s="244"/>
      <c r="AZI4" s="244"/>
      <c r="AZJ4" s="244"/>
      <c r="AZK4" s="244"/>
      <c r="AZL4" s="244"/>
      <c r="AZM4" s="244"/>
      <c r="AZN4" s="244"/>
      <c r="AZO4" s="244"/>
      <c r="AZP4" s="244"/>
      <c r="AZQ4" s="244"/>
      <c r="AZR4" s="244"/>
      <c r="AZS4" s="244"/>
      <c r="AZT4" s="244"/>
      <c r="AZU4" s="244"/>
      <c r="AZV4" s="244"/>
      <c r="AZW4" s="244"/>
      <c r="AZX4" s="244"/>
      <c r="AZY4" s="244"/>
      <c r="AZZ4" s="244"/>
      <c r="BAA4" s="244"/>
      <c r="BAB4" s="244"/>
      <c r="BAC4" s="244"/>
      <c r="BAD4" s="244"/>
      <c r="BAE4" s="244"/>
      <c r="BAF4" s="244"/>
      <c r="BAG4" s="244"/>
      <c r="BAH4" s="244"/>
      <c r="BAI4" s="244"/>
      <c r="BAJ4" s="244"/>
      <c r="BAK4" s="244"/>
      <c r="BAL4" s="244"/>
      <c r="BAM4" s="244"/>
      <c r="BAN4" s="244"/>
      <c r="BAO4" s="244"/>
      <c r="BAP4" s="244"/>
      <c r="BAQ4" s="244"/>
      <c r="BAR4" s="244"/>
      <c r="BAS4" s="244"/>
      <c r="BAT4" s="244"/>
      <c r="BAU4" s="244"/>
      <c r="BAV4" s="244"/>
      <c r="BAW4" s="244"/>
      <c r="BAX4" s="244"/>
      <c r="BAY4" s="244"/>
      <c r="BAZ4" s="244"/>
      <c r="BBA4" s="244"/>
      <c r="BBB4" s="244"/>
      <c r="BBC4" s="244"/>
      <c r="BBD4" s="244"/>
      <c r="BBE4" s="244"/>
      <c r="BBF4" s="244"/>
      <c r="BBG4" s="244"/>
      <c r="BBH4" s="244"/>
      <c r="BBI4" s="244"/>
      <c r="BBJ4" s="244"/>
      <c r="BBK4" s="244"/>
      <c r="BBL4" s="244"/>
      <c r="BBM4" s="244"/>
      <c r="BBN4" s="244"/>
      <c r="BBO4" s="244"/>
      <c r="BBP4" s="244"/>
      <c r="BBQ4" s="244"/>
      <c r="BBR4" s="244"/>
      <c r="BBS4" s="244"/>
      <c r="BBT4" s="244"/>
      <c r="BBU4" s="244"/>
      <c r="BBV4" s="244"/>
      <c r="BBW4" s="244"/>
      <c r="BBX4" s="244"/>
      <c r="BBY4" s="244"/>
      <c r="BBZ4" s="244"/>
      <c r="BCA4" s="244"/>
      <c r="BCB4" s="244"/>
      <c r="BCC4" s="244"/>
      <c r="BCD4" s="244"/>
      <c r="BCE4" s="244"/>
      <c r="BCF4" s="244"/>
      <c r="BCG4" s="244"/>
      <c r="BCH4" s="244"/>
      <c r="BCI4" s="244"/>
      <c r="BCJ4" s="244"/>
      <c r="BCK4" s="244"/>
      <c r="BCL4" s="244"/>
      <c r="BCM4" s="244"/>
      <c r="BCN4" s="244"/>
      <c r="BCO4" s="244"/>
      <c r="BCP4" s="244"/>
      <c r="BCQ4" s="244"/>
      <c r="BCR4" s="244"/>
      <c r="BCS4" s="244"/>
      <c r="BCT4" s="244"/>
      <c r="BCU4" s="244"/>
      <c r="BCV4" s="244"/>
      <c r="BCW4" s="244"/>
      <c r="BCX4" s="244"/>
      <c r="BCY4" s="244"/>
      <c r="BCZ4" s="244"/>
      <c r="BDA4" s="244"/>
      <c r="BDB4" s="244"/>
      <c r="BDC4" s="244"/>
      <c r="BDD4" s="244"/>
      <c r="BDE4" s="244"/>
      <c r="BDF4" s="244"/>
      <c r="BDG4" s="244"/>
      <c r="BDH4" s="244"/>
      <c r="BDI4" s="244"/>
      <c r="BDJ4" s="244"/>
      <c r="BDK4" s="244"/>
      <c r="BDL4" s="244"/>
      <c r="BDM4" s="244"/>
      <c r="BDN4" s="244"/>
      <c r="BDO4" s="244"/>
      <c r="BDP4" s="244"/>
      <c r="BDQ4" s="244"/>
      <c r="BDR4" s="244"/>
      <c r="BDS4" s="244"/>
      <c r="BDT4" s="244"/>
      <c r="BDU4" s="244"/>
      <c r="BDV4" s="244"/>
      <c r="BDW4" s="244"/>
      <c r="BDX4" s="244"/>
      <c r="BDY4" s="244"/>
      <c r="BDZ4" s="244"/>
      <c r="BEA4" s="244"/>
      <c r="BEB4" s="244"/>
      <c r="BEC4" s="244"/>
      <c r="BED4" s="244"/>
      <c r="BEE4" s="244"/>
      <c r="BEF4" s="244"/>
      <c r="BEG4" s="244"/>
      <c r="BEH4" s="244"/>
      <c r="BEI4" s="244"/>
      <c r="BEJ4" s="244"/>
      <c r="BEK4" s="244"/>
      <c r="BEL4" s="244"/>
      <c r="BEM4" s="244"/>
      <c r="BEN4" s="244"/>
      <c r="BEO4" s="244"/>
      <c r="BEP4" s="244"/>
      <c r="BEQ4" s="244"/>
      <c r="BER4" s="244"/>
      <c r="BES4" s="244"/>
      <c r="BET4" s="244"/>
      <c r="BEU4" s="244"/>
      <c r="BEV4" s="244"/>
      <c r="BEW4" s="244"/>
      <c r="BEX4" s="244"/>
      <c r="BEY4" s="244"/>
      <c r="BEZ4" s="244"/>
      <c r="BFA4" s="244"/>
      <c r="BFB4" s="244"/>
      <c r="BFC4" s="244"/>
      <c r="BFD4" s="244"/>
      <c r="BFE4" s="244"/>
      <c r="BFF4" s="244"/>
      <c r="BFG4" s="244"/>
      <c r="BFH4" s="244"/>
      <c r="BFI4" s="244"/>
      <c r="BFJ4" s="244"/>
      <c r="BFK4" s="244"/>
      <c r="BFL4" s="244"/>
      <c r="BFM4" s="244"/>
      <c r="BFN4" s="244"/>
      <c r="BFO4" s="244"/>
      <c r="BFP4" s="244"/>
      <c r="BFQ4" s="244"/>
      <c r="BFR4" s="244"/>
      <c r="BFS4" s="244"/>
      <c r="BFT4" s="244"/>
      <c r="BFU4" s="244"/>
      <c r="BFV4" s="244"/>
      <c r="BFW4" s="244"/>
      <c r="BFX4" s="244"/>
      <c r="BFY4" s="244"/>
      <c r="BFZ4" s="244"/>
      <c r="BGA4" s="244"/>
      <c r="BGB4" s="244"/>
      <c r="BGC4" s="244"/>
      <c r="BGD4" s="244"/>
      <c r="BGE4" s="244"/>
      <c r="BGF4" s="244"/>
      <c r="BGG4" s="244"/>
      <c r="BGH4" s="244"/>
      <c r="BGI4" s="244"/>
      <c r="BGJ4" s="244"/>
      <c r="BGK4" s="244"/>
      <c r="BGL4" s="244"/>
      <c r="BGM4" s="244"/>
      <c r="BGN4" s="244"/>
      <c r="BGO4" s="244"/>
      <c r="BGP4" s="244"/>
      <c r="BGQ4" s="244"/>
      <c r="BGR4" s="244"/>
      <c r="BGS4" s="244"/>
      <c r="BGT4" s="244"/>
      <c r="BGU4" s="244"/>
      <c r="BGV4" s="244"/>
      <c r="BGW4" s="244"/>
      <c r="BGX4" s="244"/>
      <c r="BGY4" s="244"/>
      <c r="BGZ4" s="244"/>
      <c r="BHA4" s="244"/>
      <c r="BHB4" s="244"/>
      <c r="BHC4" s="244"/>
      <c r="BHD4" s="244"/>
      <c r="BHE4" s="244"/>
      <c r="BHF4" s="244"/>
      <c r="BHG4" s="244"/>
      <c r="BHH4" s="244"/>
      <c r="BHI4" s="244"/>
      <c r="BHJ4" s="244"/>
      <c r="BHK4" s="244"/>
      <c r="BHL4" s="244"/>
      <c r="BHM4" s="244"/>
      <c r="BHN4" s="244"/>
      <c r="BHO4" s="244"/>
      <c r="BHP4" s="244"/>
      <c r="BHQ4" s="244"/>
      <c r="BHR4" s="244"/>
      <c r="BHS4" s="244"/>
      <c r="BHT4" s="244"/>
      <c r="BHU4" s="244"/>
      <c r="BHV4" s="244"/>
      <c r="BHW4" s="244"/>
      <c r="BHX4" s="244"/>
      <c r="BHY4" s="244"/>
      <c r="BHZ4" s="244"/>
      <c r="BIA4" s="244"/>
      <c r="BIB4" s="244"/>
      <c r="BIC4" s="244"/>
      <c r="BID4" s="244"/>
      <c r="BIE4" s="244"/>
      <c r="BIF4" s="244"/>
      <c r="BIG4" s="244"/>
      <c r="BIH4" s="244"/>
      <c r="BII4" s="244"/>
      <c r="BIJ4" s="244"/>
      <c r="BIK4" s="244"/>
      <c r="BIL4" s="244"/>
      <c r="BIM4" s="244"/>
      <c r="BIN4" s="244"/>
      <c r="BIO4" s="244"/>
      <c r="BIP4" s="244"/>
      <c r="BIQ4" s="244"/>
      <c r="BIR4" s="244"/>
      <c r="BIS4" s="244"/>
      <c r="BIT4" s="244"/>
      <c r="BIU4" s="244"/>
      <c r="BIV4" s="244"/>
      <c r="BIW4" s="244"/>
      <c r="BIX4" s="244"/>
      <c r="BIY4" s="244"/>
      <c r="BIZ4" s="244"/>
      <c r="BJA4" s="244"/>
      <c r="BJB4" s="244"/>
      <c r="BJC4" s="244"/>
      <c r="BJD4" s="244"/>
      <c r="BJE4" s="244"/>
      <c r="BJF4" s="244"/>
      <c r="BJG4" s="244"/>
      <c r="BJH4" s="244"/>
      <c r="BJI4" s="244"/>
      <c r="BJJ4" s="244"/>
      <c r="BJK4" s="244"/>
      <c r="BJL4" s="244"/>
      <c r="BJM4" s="244"/>
      <c r="BJN4" s="244"/>
      <c r="BJO4" s="244"/>
      <c r="BJP4" s="244"/>
      <c r="BJQ4" s="244"/>
      <c r="BJR4" s="244"/>
      <c r="BJS4" s="244"/>
      <c r="BJT4" s="244"/>
      <c r="BJU4" s="244"/>
      <c r="BJV4" s="244"/>
      <c r="BJW4" s="244"/>
      <c r="BJX4" s="244"/>
      <c r="BJY4" s="244"/>
      <c r="BJZ4" s="244"/>
      <c r="BKA4" s="244"/>
      <c r="BKB4" s="244"/>
      <c r="BKC4" s="244"/>
      <c r="BKD4" s="244"/>
      <c r="BKE4" s="244"/>
      <c r="BKF4" s="244"/>
      <c r="BKG4" s="244"/>
      <c r="BKH4" s="244"/>
      <c r="BKI4" s="244"/>
      <c r="BKJ4" s="244"/>
      <c r="BKK4" s="244"/>
      <c r="BKL4" s="244"/>
      <c r="BKM4" s="244"/>
      <c r="BKN4" s="244"/>
      <c r="BKO4" s="244"/>
      <c r="BKP4" s="244"/>
      <c r="BKQ4" s="244"/>
      <c r="BKR4" s="244"/>
      <c r="BKS4" s="244"/>
      <c r="BKT4" s="244"/>
      <c r="BKU4" s="244"/>
      <c r="BKV4" s="244"/>
      <c r="BKW4" s="244"/>
      <c r="BKX4" s="244"/>
      <c r="BKY4" s="244"/>
      <c r="BKZ4" s="244"/>
      <c r="BLA4" s="244"/>
      <c r="BLB4" s="244"/>
      <c r="BLC4" s="244"/>
      <c r="BLD4" s="244"/>
      <c r="BLE4" s="244"/>
      <c r="BLF4" s="244"/>
      <c r="BLG4" s="244"/>
      <c r="BLH4" s="244"/>
      <c r="BLI4" s="244"/>
      <c r="BLJ4" s="244"/>
      <c r="BLK4" s="244"/>
      <c r="BLL4" s="244"/>
      <c r="BLM4" s="244"/>
      <c r="BLN4" s="244"/>
      <c r="BLO4" s="244"/>
      <c r="BLP4" s="244"/>
      <c r="BLQ4" s="244"/>
      <c r="BLR4" s="244"/>
      <c r="BLS4" s="244"/>
      <c r="BLT4" s="244"/>
      <c r="BLU4" s="244"/>
      <c r="BLV4" s="244"/>
      <c r="BLW4" s="244"/>
      <c r="BLX4" s="244"/>
      <c r="BLY4" s="244"/>
      <c r="BLZ4" s="244"/>
      <c r="BMA4" s="244"/>
      <c r="BMB4" s="244"/>
      <c r="BMC4" s="244"/>
      <c r="BMD4" s="244"/>
      <c r="BME4" s="244"/>
      <c r="BMF4" s="244"/>
      <c r="BMG4" s="244"/>
      <c r="BMH4" s="244"/>
      <c r="BMI4" s="244"/>
      <c r="BMJ4" s="244"/>
      <c r="BMK4" s="244"/>
      <c r="BML4" s="244"/>
      <c r="BMM4" s="244"/>
      <c r="BMN4" s="244"/>
      <c r="BMO4" s="244"/>
      <c r="BMP4" s="244"/>
      <c r="BMQ4" s="244"/>
      <c r="BMR4" s="244"/>
      <c r="BMS4" s="244"/>
      <c r="BMT4" s="244"/>
      <c r="BMU4" s="244"/>
      <c r="BMV4" s="244"/>
      <c r="BMW4" s="244"/>
      <c r="BMX4" s="244"/>
      <c r="BMY4" s="244"/>
      <c r="BMZ4" s="244"/>
      <c r="BNA4" s="244"/>
      <c r="BNB4" s="244"/>
      <c r="BNC4" s="244"/>
      <c r="BND4" s="244"/>
      <c r="BNE4" s="244"/>
      <c r="BNF4" s="244"/>
      <c r="BNG4" s="244"/>
      <c r="BNH4" s="244"/>
      <c r="BNI4" s="244"/>
      <c r="BNJ4" s="244"/>
      <c r="BNK4" s="244"/>
      <c r="BNL4" s="244"/>
      <c r="BNM4" s="244"/>
      <c r="BNN4" s="244"/>
      <c r="BNO4" s="244"/>
      <c r="BNP4" s="244"/>
      <c r="BNQ4" s="244"/>
      <c r="BNR4" s="244"/>
      <c r="BNS4" s="244"/>
      <c r="BNT4" s="244"/>
      <c r="BNU4" s="244"/>
      <c r="BNV4" s="244"/>
      <c r="BNW4" s="244"/>
      <c r="BNX4" s="244"/>
      <c r="BNY4" s="244"/>
      <c r="BNZ4" s="244"/>
      <c r="BOA4" s="244"/>
      <c r="BOB4" s="244"/>
      <c r="BOC4" s="244"/>
      <c r="BOD4" s="244"/>
      <c r="BOE4" s="244"/>
      <c r="BOF4" s="244"/>
      <c r="BOG4" s="244"/>
      <c r="BOH4" s="244"/>
      <c r="BOI4" s="244"/>
      <c r="BOJ4" s="244"/>
      <c r="BOK4" s="244"/>
      <c r="BOL4" s="244"/>
      <c r="BOM4" s="244"/>
      <c r="BON4" s="244"/>
      <c r="BOO4" s="244"/>
      <c r="BOP4" s="244"/>
      <c r="BOQ4" s="244"/>
      <c r="BOR4" s="244"/>
      <c r="BOS4" s="244"/>
      <c r="BOT4" s="244"/>
      <c r="BOU4" s="244"/>
      <c r="BOV4" s="244"/>
      <c r="BOW4" s="244"/>
      <c r="BOX4" s="244"/>
      <c r="BOY4" s="244"/>
      <c r="BOZ4" s="244"/>
      <c r="BPA4" s="244"/>
      <c r="BPB4" s="244"/>
      <c r="BPC4" s="244"/>
      <c r="BPD4" s="244"/>
      <c r="BPE4" s="244"/>
      <c r="BPF4" s="244"/>
      <c r="BPG4" s="244"/>
      <c r="BPH4" s="244"/>
      <c r="BPI4" s="244"/>
      <c r="BPJ4" s="244"/>
      <c r="BPK4" s="244"/>
      <c r="BPL4" s="244"/>
      <c r="BPM4" s="244"/>
      <c r="BPN4" s="244"/>
      <c r="BPO4" s="244"/>
      <c r="BPP4" s="244"/>
      <c r="BPQ4" s="244"/>
      <c r="BPR4" s="244"/>
      <c r="BPS4" s="244"/>
      <c r="BPT4" s="244"/>
      <c r="BPU4" s="244"/>
      <c r="BPV4" s="244"/>
      <c r="BPW4" s="244"/>
      <c r="BPX4" s="244"/>
      <c r="BPY4" s="244"/>
      <c r="BPZ4" s="244"/>
      <c r="BQA4" s="244"/>
      <c r="BQB4" s="244"/>
      <c r="BQC4" s="244"/>
      <c r="BQD4" s="244"/>
      <c r="BQE4" s="244"/>
      <c r="BQF4" s="244"/>
      <c r="BQG4" s="244"/>
      <c r="BQH4" s="244"/>
      <c r="BQI4" s="244"/>
      <c r="BQJ4" s="244"/>
      <c r="BQK4" s="244"/>
      <c r="BQL4" s="244"/>
      <c r="BQM4" s="244"/>
      <c r="BQN4" s="244"/>
      <c r="BQO4" s="244"/>
      <c r="BQP4" s="244"/>
      <c r="BQQ4" s="244"/>
      <c r="BQR4" s="244"/>
      <c r="BQS4" s="244"/>
      <c r="BQT4" s="244"/>
      <c r="BQU4" s="244"/>
      <c r="BQV4" s="244"/>
      <c r="BQW4" s="244"/>
      <c r="BQX4" s="244"/>
      <c r="BQY4" s="244"/>
      <c r="BQZ4" s="244"/>
      <c r="BRA4" s="244"/>
      <c r="BRB4" s="244"/>
      <c r="BRC4" s="244"/>
      <c r="BRD4" s="244"/>
      <c r="BRE4" s="244"/>
      <c r="BRF4" s="244"/>
      <c r="BRG4" s="244"/>
      <c r="BRH4" s="244"/>
      <c r="BRI4" s="244"/>
      <c r="BRJ4" s="244"/>
      <c r="BRK4" s="244"/>
      <c r="BRL4" s="244"/>
      <c r="BRM4" s="244"/>
      <c r="BRN4" s="244"/>
      <c r="BRO4" s="244"/>
      <c r="BRP4" s="244"/>
      <c r="BRQ4" s="244"/>
      <c r="BRR4" s="244"/>
      <c r="BRS4" s="244"/>
      <c r="BRT4" s="244"/>
      <c r="BRU4" s="244"/>
      <c r="BRV4" s="244"/>
      <c r="BRW4" s="244"/>
      <c r="BRX4" s="244"/>
      <c r="BRY4" s="244"/>
      <c r="BRZ4" s="244"/>
      <c r="BSA4" s="244"/>
      <c r="BSB4" s="244"/>
      <c r="BSC4" s="244"/>
      <c r="BSD4" s="244"/>
      <c r="BSE4" s="244"/>
      <c r="BSF4" s="244"/>
      <c r="BSG4" s="244"/>
      <c r="BSH4" s="244"/>
      <c r="BSI4" s="244"/>
      <c r="BSJ4" s="244"/>
      <c r="BSK4" s="244"/>
      <c r="BSL4" s="244"/>
      <c r="BSM4" s="244"/>
      <c r="BSN4" s="244"/>
      <c r="BSO4" s="244"/>
      <c r="BSP4" s="244"/>
      <c r="BSQ4" s="244"/>
      <c r="BSR4" s="244"/>
      <c r="BSS4" s="244"/>
      <c r="BST4" s="244"/>
      <c r="BSU4" s="244"/>
      <c r="BSV4" s="244"/>
      <c r="BSW4" s="244"/>
      <c r="BSX4" s="244"/>
      <c r="BSY4" s="244"/>
      <c r="BSZ4" s="244"/>
      <c r="BTA4" s="244"/>
      <c r="BTB4" s="244"/>
      <c r="BTC4" s="244"/>
      <c r="BTD4" s="244"/>
      <c r="BTE4" s="244"/>
      <c r="BTF4" s="244"/>
      <c r="BTG4" s="244"/>
      <c r="BTH4" s="244"/>
      <c r="BTI4" s="244"/>
      <c r="BTJ4" s="244"/>
      <c r="BTK4" s="244"/>
      <c r="BTL4" s="244"/>
      <c r="BTM4" s="244"/>
      <c r="BTN4" s="244"/>
      <c r="BTO4" s="244"/>
      <c r="BTP4" s="244"/>
      <c r="BTQ4" s="244"/>
      <c r="BTR4" s="244"/>
      <c r="BTS4" s="244"/>
      <c r="BTT4" s="244"/>
      <c r="BTU4" s="244"/>
      <c r="BTV4" s="244"/>
      <c r="BTW4" s="244"/>
      <c r="BTX4" s="244"/>
      <c r="BTY4" s="244"/>
      <c r="BTZ4" s="244"/>
      <c r="BUA4" s="244"/>
      <c r="BUB4" s="244"/>
      <c r="BUC4" s="244"/>
      <c r="BUD4" s="244"/>
      <c r="BUE4" s="244"/>
      <c r="BUF4" s="244"/>
      <c r="BUG4" s="244"/>
      <c r="BUH4" s="244"/>
      <c r="BUI4" s="244"/>
      <c r="BUJ4" s="244"/>
      <c r="BUK4" s="244"/>
      <c r="BUL4" s="244"/>
      <c r="BUM4" s="244"/>
      <c r="BUN4" s="244"/>
      <c r="BUO4" s="244"/>
      <c r="BUP4" s="244"/>
      <c r="BUQ4" s="244"/>
      <c r="BUR4" s="244"/>
      <c r="BUS4" s="244"/>
      <c r="BUT4" s="244"/>
      <c r="BUU4" s="244"/>
      <c r="BUV4" s="244"/>
      <c r="BUW4" s="244"/>
      <c r="BUX4" s="244"/>
      <c r="BUY4" s="244"/>
      <c r="BUZ4" s="244"/>
      <c r="BVA4" s="244"/>
      <c r="BVB4" s="244"/>
      <c r="BVC4" s="244"/>
      <c r="BVD4" s="244"/>
      <c r="BVE4" s="244"/>
      <c r="BVF4" s="244"/>
      <c r="BVG4" s="244"/>
      <c r="BVH4" s="244"/>
      <c r="BVI4" s="244"/>
      <c r="BVJ4" s="244"/>
      <c r="BVK4" s="244"/>
      <c r="BVL4" s="244"/>
      <c r="BVM4" s="244"/>
      <c r="BVN4" s="244"/>
      <c r="BVO4" s="244"/>
      <c r="BVP4" s="244"/>
      <c r="BVQ4" s="244"/>
      <c r="BVR4" s="244"/>
      <c r="BVS4" s="244"/>
      <c r="BVT4" s="244"/>
      <c r="BVU4" s="244"/>
      <c r="BVV4" s="244"/>
      <c r="BVW4" s="244"/>
      <c r="BVX4" s="244"/>
      <c r="BVY4" s="244"/>
      <c r="BVZ4" s="244"/>
      <c r="BWA4" s="244"/>
      <c r="BWB4" s="244"/>
      <c r="BWC4" s="244"/>
      <c r="BWD4" s="244"/>
      <c r="BWE4" s="244"/>
      <c r="BWF4" s="244"/>
      <c r="BWG4" s="244"/>
      <c r="BWH4" s="244"/>
      <c r="BWI4" s="244"/>
      <c r="BWJ4" s="244"/>
      <c r="BWK4" s="244"/>
      <c r="BWL4" s="244"/>
      <c r="BWM4" s="244"/>
      <c r="BWN4" s="244"/>
      <c r="BWO4" s="244"/>
      <c r="BWP4" s="244"/>
      <c r="BWQ4" s="244"/>
      <c r="BWR4" s="244"/>
      <c r="BWS4" s="244"/>
      <c r="BWT4" s="244"/>
      <c r="BWU4" s="244"/>
      <c r="BWV4" s="244"/>
      <c r="BWW4" s="244"/>
      <c r="BWX4" s="244"/>
      <c r="BWY4" s="244"/>
      <c r="BWZ4" s="244"/>
      <c r="BXA4" s="244"/>
      <c r="BXB4" s="244"/>
      <c r="BXC4" s="244"/>
      <c r="BXD4" s="244"/>
      <c r="BXE4" s="244"/>
      <c r="BXF4" s="244"/>
      <c r="BXG4" s="244"/>
      <c r="BXH4" s="244"/>
      <c r="BXI4" s="244"/>
      <c r="BXJ4" s="244"/>
      <c r="BXK4" s="244"/>
      <c r="BXL4" s="244"/>
      <c r="BXM4" s="244"/>
      <c r="BXN4" s="244"/>
      <c r="BXO4" s="244"/>
      <c r="BXP4" s="244"/>
      <c r="BXQ4" s="244"/>
      <c r="BXR4" s="244"/>
      <c r="BXS4" s="244"/>
      <c r="BXT4" s="244"/>
      <c r="BXU4" s="244"/>
      <c r="BXV4" s="244"/>
      <c r="BXW4" s="244"/>
      <c r="BXX4" s="244"/>
      <c r="BXY4" s="244"/>
      <c r="BXZ4" s="244"/>
      <c r="BYA4" s="244"/>
      <c r="BYB4" s="244"/>
      <c r="BYC4" s="244"/>
      <c r="BYD4" s="244"/>
      <c r="BYE4" s="244"/>
      <c r="BYF4" s="244"/>
      <c r="BYG4" s="244"/>
      <c r="BYH4" s="244"/>
      <c r="BYI4" s="244"/>
      <c r="BYJ4" s="244"/>
      <c r="BYK4" s="244"/>
      <c r="BYL4" s="244"/>
      <c r="BYM4" s="244"/>
      <c r="BYN4" s="244"/>
      <c r="BYO4" s="244"/>
      <c r="BYP4" s="244"/>
      <c r="BYQ4" s="244"/>
      <c r="BYR4" s="244"/>
      <c r="BYS4" s="244"/>
      <c r="BYT4" s="244"/>
      <c r="BYU4" s="244"/>
      <c r="BYV4" s="244"/>
      <c r="BYW4" s="244"/>
      <c r="BYX4" s="244"/>
      <c r="BYY4" s="244"/>
      <c r="BYZ4" s="244"/>
      <c r="BZA4" s="244"/>
      <c r="BZB4" s="244"/>
      <c r="BZC4" s="244"/>
      <c r="BZD4" s="244"/>
      <c r="BZE4" s="244"/>
      <c r="BZF4" s="244"/>
      <c r="BZG4" s="244"/>
      <c r="BZH4" s="244"/>
      <c r="BZI4" s="244"/>
      <c r="BZJ4" s="244"/>
      <c r="BZK4" s="244"/>
      <c r="BZL4" s="244"/>
      <c r="BZM4" s="244"/>
      <c r="BZN4" s="244"/>
      <c r="BZO4" s="244"/>
      <c r="BZP4" s="244"/>
      <c r="BZQ4" s="244"/>
      <c r="BZR4" s="244"/>
      <c r="BZS4" s="244"/>
      <c r="BZT4" s="244"/>
      <c r="BZU4" s="244"/>
      <c r="BZV4" s="244"/>
      <c r="BZW4" s="244"/>
      <c r="BZX4" s="244"/>
      <c r="BZY4" s="244"/>
      <c r="BZZ4" s="244"/>
      <c r="CAA4" s="244"/>
      <c r="CAB4" s="244"/>
      <c r="CAC4" s="244"/>
      <c r="CAD4" s="244"/>
      <c r="CAE4" s="244"/>
      <c r="CAF4" s="244"/>
      <c r="CAG4" s="244"/>
      <c r="CAH4" s="244"/>
      <c r="CAI4" s="244"/>
      <c r="CAJ4" s="244"/>
      <c r="CAK4" s="244"/>
      <c r="CAL4" s="244"/>
      <c r="CAM4" s="244"/>
      <c r="CAN4" s="244"/>
      <c r="CAO4" s="244"/>
      <c r="CAP4" s="244"/>
      <c r="CAQ4" s="244"/>
      <c r="CAR4" s="244"/>
      <c r="CAS4" s="244"/>
      <c r="CAT4" s="244"/>
      <c r="CAU4" s="244"/>
      <c r="CAV4" s="244"/>
      <c r="CAW4" s="244"/>
      <c r="CAX4" s="244"/>
      <c r="CAY4" s="244"/>
      <c r="CAZ4" s="244"/>
      <c r="CBA4" s="244"/>
      <c r="CBB4" s="244"/>
      <c r="CBC4" s="244"/>
      <c r="CBD4" s="244"/>
      <c r="CBE4" s="244"/>
      <c r="CBF4" s="244"/>
      <c r="CBG4" s="244"/>
      <c r="CBH4" s="244"/>
      <c r="CBI4" s="244"/>
      <c r="CBJ4" s="244"/>
      <c r="CBK4" s="244"/>
      <c r="CBL4" s="244"/>
      <c r="CBM4" s="244"/>
      <c r="CBN4" s="244"/>
      <c r="CBO4" s="244"/>
      <c r="CBP4" s="244"/>
      <c r="CBQ4" s="244"/>
      <c r="CBR4" s="244"/>
      <c r="CBS4" s="244"/>
      <c r="CBT4" s="244"/>
      <c r="CBU4" s="244"/>
      <c r="CBV4" s="244"/>
      <c r="CBW4" s="244"/>
      <c r="CBX4" s="244"/>
      <c r="CBY4" s="244"/>
      <c r="CBZ4" s="244"/>
      <c r="CCA4" s="244"/>
      <c r="CCB4" s="244"/>
      <c r="CCC4" s="244"/>
      <c r="CCD4" s="244"/>
      <c r="CCE4" s="244"/>
      <c r="CCF4" s="244"/>
      <c r="CCG4" s="244"/>
      <c r="CCH4" s="244"/>
      <c r="CCI4" s="244"/>
      <c r="CCJ4" s="244"/>
      <c r="CCK4" s="244"/>
      <c r="CCL4" s="244"/>
      <c r="CCM4" s="244"/>
      <c r="CCN4" s="244"/>
      <c r="CCO4" s="244"/>
      <c r="CCP4" s="244"/>
      <c r="CCQ4" s="244"/>
      <c r="CCR4" s="244"/>
      <c r="CCS4" s="244"/>
      <c r="CCT4" s="244"/>
      <c r="CCU4" s="244"/>
      <c r="CCV4" s="244"/>
      <c r="CCW4" s="244"/>
      <c r="CCX4" s="244"/>
      <c r="CCY4" s="244"/>
      <c r="CCZ4" s="244"/>
      <c r="CDA4" s="244"/>
      <c r="CDB4" s="244"/>
      <c r="CDC4" s="244"/>
      <c r="CDD4" s="244"/>
      <c r="CDE4" s="244"/>
      <c r="CDF4" s="244"/>
      <c r="CDG4" s="244"/>
      <c r="CDH4" s="244"/>
      <c r="CDI4" s="244"/>
      <c r="CDJ4" s="244"/>
      <c r="CDK4" s="244"/>
      <c r="CDL4" s="244"/>
      <c r="CDM4" s="244"/>
      <c r="CDN4" s="244"/>
      <c r="CDO4" s="244"/>
      <c r="CDP4" s="244"/>
      <c r="CDQ4" s="244"/>
      <c r="CDR4" s="244"/>
      <c r="CDS4" s="244"/>
      <c r="CDT4" s="244"/>
      <c r="CDU4" s="244"/>
      <c r="CDV4" s="244"/>
      <c r="CDW4" s="244"/>
      <c r="CDX4" s="244"/>
      <c r="CDY4" s="244"/>
      <c r="CDZ4" s="244"/>
      <c r="CEA4" s="244"/>
      <c r="CEB4" s="244"/>
      <c r="CEC4" s="244"/>
      <c r="CED4" s="244"/>
      <c r="CEE4" s="244"/>
      <c r="CEF4" s="244"/>
      <c r="CEG4" s="244"/>
      <c r="CEH4" s="244"/>
      <c r="CEI4" s="244"/>
      <c r="CEJ4" s="244"/>
      <c r="CEK4" s="244"/>
      <c r="CEL4" s="244"/>
      <c r="CEM4" s="244"/>
      <c r="CEN4" s="244"/>
      <c r="CEO4" s="244"/>
      <c r="CEP4" s="244"/>
      <c r="CEQ4" s="244"/>
      <c r="CER4" s="244"/>
      <c r="CES4" s="244"/>
      <c r="CET4" s="244"/>
      <c r="CEU4" s="244"/>
      <c r="CEV4" s="244"/>
      <c r="CEW4" s="244"/>
      <c r="CEX4" s="244"/>
      <c r="CEY4" s="244"/>
      <c r="CEZ4" s="244"/>
      <c r="CFA4" s="244"/>
      <c r="CFB4" s="244"/>
      <c r="CFC4" s="244"/>
      <c r="CFD4" s="244"/>
      <c r="CFE4" s="244"/>
      <c r="CFF4" s="244"/>
      <c r="CFG4" s="244"/>
      <c r="CFH4" s="244"/>
      <c r="CFI4" s="244"/>
      <c r="CFJ4" s="244"/>
      <c r="CFK4" s="244"/>
      <c r="CFL4" s="244"/>
      <c r="CFM4" s="244"/>
      <c r="CFN4" s="244"/>
      <c r="CFO4" s="244"/>
      <c r="CFP4" s="244"/>
      <c r="CFQ4" s="244"/>
      <c r="CFR4" s="244"/>
      <c r="CFS4" s="244"/>
      <c r="CFT4" s="244"/>
      <c r="CFU4" s="244"/>
      <c r="CFV4" s="244"/>
      <c r="CFW4" s="244"/>
      <c r="CFX4" s="244"/>
      <c r="CFY4" s="244"/>
      <c r="CFZ4" s="244"/>
      <c r="CGA4" s="244"/>
      <c r="CGB4" s="244"/>
      <c r="CGC4" s="244"/>
      <c r="CGD4" s="244"/>
      <c r="CGE4" s="244"/>
      <c r="CGF4" s="244"/>
      <c r="CGG4" s="244"/>
      <c r="CGH4" s="244"/>
      <c r="CGI4" s="244"/>
      <c r="CGJ4" s="244"/>
      <c r="CGK4" s="244"/>
      <c r="CGL4" s="244"/>
      <c r="CGM4" s="244"/>
      <c r="CGN4" s="244"/>
      <c r="CGO4" s="244"/>
      <c r="CGP4" s="244"/>
      <c r="CGQ4" s="244"/>
      <c r="CGR4" s="244"/>
      <c r="CGS4" s="244"/>
      <c r="CGT4" s="244"/>
      <c r="CGU4" s="244"/>
      <c r="CGV4" s="244"/>
      <c r="CGW4" s="244"/>
      <c r="CGX4" s="244"/>
      <c r="CGY4" s="244"/>
      <c r="CGZ4" s="244"/>
      <c r="CHA4" s="244"/>
      <c r="CHB4" s="244"/>
      <c r="CHC4" s="244"/>
      <c r="CHD4" s="244"/>
      <c r="CHE4" s="244"/>
      <c r="CHF4" s="244"/>
      <c r="CHG4" s="244"/>
      <c r="CHH4" s="244"/>
      <c r="CHI4" s="244"/>
      <c r="CHJ4" s="244"/>
      <c r="CHK4" s="244"/>
      <c r="CHL4" s="244"/>
      <c r="CHM4" s="244"/>
      <c r="CHN4" s="244"/>
      <c r="CHO4" s="244"/>
      <c r="CHP4" s="244"/>
      <c r="CHQ4" s="244"/>
      <c r="CHR4" s="244"/>
      <c r="CHS4" s="244"/>
      <c r="CHT4" s="244"/>
      <c r="CHU4" s="244"/>
      <c r="CHV4" s="244"/>
      <c r="CHW4" s="244"/>
      <c r="CHX4" s="244"/>
      <c r="CHY4" s="244"/>
      <c r="CHZ4" s="244"/>
      <c r="CIA4" s="244"/>
      <c r="CIB4" s="244"/>
      <c r="CIC4" s="244"/>
      <c r="CID4" s="244"/>
      <c r="CIE4" s="244"/>
      <c r="CIF4" s="244"/>
      <c r="CIG4" s="244"/>
      <c r="CIH4" s="244"/>
      <c r="CII4" s="244"/>
      <c r="CIJ4" s="244"/>
      <c r="CIK4" s="244"/>
      <c r="CIL4" s="244"/>
      <c r="CIM4" s="244"/>
      <c r="CIN4" s="244"/>
      <c r="CIO4" s="244"/>
      <c r="CIP4" s="244"/>
      <c r="CIQ4" s="244"/>
      <c r="CIR4" s="244"/>
      <c r="CIS4" s="244"/>
      <c r="CIT4" s="244"/>
      <c r="CIU4" s="244"/>
      <c r="CIV4" s="244"/>
      <c r="CIW4" s="244"/>
      <c r="CIX4" s="244"/>
      <c r="CIY4" s="244"/>
      <c r="CIZ4" s="244"/>
      <c r="CJA4" s="244"/>
      <c r="CJB4" s="244"/>
      <c r="CJC4" s="244"/>
      <c r="CJD4" s="244"/>
      <c r="CJE4" s="244"/>
      <c r="CJF4" s="244"/>
      <c r="CJG4" s="244"/>
      <c r="CJH4" s="244"/>
      <c r="CJI4" s="244"/>
      <c r="CJJ4" s="244"/>
      <c r="CJK4" s="244"/>
      <c r="CJL4" s="244"/>
      <c r="CJM4" s="244"/>
      <c r="CJN4" s="244"/>
      <c r="CJO4" s="244"/>
      <c r="CJP4" s="244"/>
      <c r="CJQ4" s="244"/>
      <c r="CJR4" s="244"/>
      <c r="CJS4" s="244"/>
      <c r="CJT4" s="244"/>
      <c r="CJU4" s="244"/>
      <c r="CJV4" s="244"/>
      <c r="CJW4" s="244"/>
      <c r="CJX4" s="244"/>
      <c r="CJY4" s="244"/>
      <c r="CJZ4" s="244"/>
      <c r="CKA4" s="244"/>
      <c r="CKB4" s="244"/>
      <c r="CKC4" s="244"/>
      <c r="CKD4" s="244"/>
      <c r="CKE4" s="244"/>
      <c r="CKF4" s="244"/>
      <c r="CKG4" s="244"/>
      <c r="CKH4" s="244"/>
      <c r="CKI4" s="244"/>
      <c r="CKJ4" s="244"/>
      <c r="CKK4" s="244"/>
      <c r="CKL4" s="244"/>
      <c r="CKM4" s="244"/>
      <c r="CKN4" s="244"/>
      <c r="CKO4" s="244"/>
      <c r="CKP4" s="244"/>
      <c r="CKQ4" s="244"/>
      <c r="CKR4" s="244"/>
      <c r="CKS4" s="244"/>
      <c r="CKT4" s="244"/>
      <c r="CKU4" s="244"/>
      <c r="CKV4" s="244"/>
      <c r="CKW4" s="244"/>
      <c r="CKX4" s="244"/>
      <c r="CKY4" s="244"/>
      <c r="CKZ4" s="244"/>
      <c r="CLA4" s="244"/>
      <c r="CLB4" s="244"/>
      <c r="CLC4" s="244"/>
      <c r="CLD4" s="244"/>
      <c r="CLE4" s="244"/>
      <c r="CLF4" s="244"/>
      <c r="CLG4" s="244"/>
      <c r="CLH4" s="244"/>
      <c r="CLI4" s="244"/>
      <c r="CLJ4" s="244"/>
      <c r="CLK4" s="244"/>
      <c r="CLL4" s="244"/>
      <c r="CLM4" s="244"/>
      <c r="CLN4" s="244"/>
      <c r="CLO4" s="244"/>
      <c r="CLP4" s="244"/>
      <c r="CLQ4" s="244"/>
      <c r="CLR4" s="244"/>
      <c r="CLS4" s="244"/>
      <c r="CLT4" s="244"/>
      <c r="CLU4" s="244"/>
      <c r="CLV4" s="244"/>
      <c r="CLW4" s="244"/>
      <c r="CLX4" s="244"/>
      <c r="CLY4" s="244"/>
      <c r="CLZ4" s="244"/>
      <c r="CMA4" s="244"/>
      <c r="CMB4" s="244"/>
      <c r="CMC4" s="244"/>
      <c r="CMD4" s="244"/>
      <c r="CME4" s="244"/>
      <c r="CMF4" s="244"/>
      <c r="CMG4" s="244"/>
      <c r="CMH4" s="244"/>
      <c r="CMI4" s="244"/>
      <c r="CMJ4" s="244"/>
      <c r="CMK4" s="244"/>
      <c r="CML4" s="244"/>
      <c r="CMM4" s="244"/>
      <c r="CMN4" s="244"/>
      <c r="CMO4" s="244"/>
      <c r="CMP4" s="244"/>
      <c r="CMQ4" s="244"/>
      <c r="CMR4" s="244"/>
      <c r="CMS4" s="244"/>
      <c r="CMT4" s="244"/>
      <c r="CMU4" s="244"/>
      <c r="CMV4" s="244"/>
      <c r="CMW4" s="244"/>
      <c r="CMX4" s="244"/>
      <c r="CMY4" s="244"/>
      <c r="CMZ4" s="244"/>
      <c r="CNA4" s="244"/>
      <c r="CNB4" s="244"/>
      <c r="CNC4" s="244"/>
      <c r="CND4" s="244"/>
      <c r="CNE4" s="244"/>
      <c r="CNF4" s="244"/>
      <c r="CNG4" s="244"/>
      <c r="CNH4" s="244"/>
      <c r="CNI4" s="244"/>
      <c r="CNJ4" s="244"/>
      <c r="CNK4" s="244"/>
      <c r="CNL4" s="244"/>
      <c r="CNM4" s="244"/>
      <c r="CNN4" s="244"/>
      <c r="CNO4" s="244"/>
      <c r="CNP4" s="244"/>
      <c r="CNQ4" s="244"/>
      <c r="CNR4" s="244"/>
      <c r="CNS4" s="244"/>
      <c r="CNT4" s="244"/>
      <c r="CNU4" s="244"/>
      <c r="CNV4" s="244"/>
      <c r="CNW4" s="244"/>
      <c r="CNX4" s="244"/>
      <c r="CNY4" s="244"/>
      <c r="CNZ4" s="244"/>
      <c r="COA4" s="244"/>
      <c r="COB4" s="244"/>
      <c r="COC4" s="244"/>
      <c r="COD4" s="244"/>
      <c r="COE4" s="244"/>
      <c r="COF4" s="244"/>
      <c r="COG4" s="244"/>
      <c r="COH4" s="244"/>
      <c r="COI4" s="244"/>
      <c r="COJ4" s="244"/>
      <c r="COK4" s="244"/>
      <c r="COL4" s="244"/>
      <c r="COM4" s="244"/>
      <c r="CON4" s="244"/>
      <c r="COO4" s="244"/>
      <c r="COP4" s="244"/>
      <c r="COQ4" s="244"/>
      <c r="COR4" s="244"/>
      <c r="COS4" s="244"/>
      <c r="COT4" s="244"/>
      <c r="COU4" s="244"/>
      <c r="COV4" s="244"/>
      <c r="COW4" s="244"/>
      <c r="COX4" s="244"/>
      <c r="COY4" s="244"/>
      <c r="COZ4" s="244"/>
      <c r="CPA4" s="244"/>
      <c r="CPB4" s="244"/>
      <c r="CPC4" s="244"/>
      <c r="CPD4" s="244"/>
      <c r="CPE4" s="244"/>
      <c r="CPF4" s="244"/>
      <c r="CPG4" s="244"/>
      <c r="CPH4" s="244"/>
      <c r="CPI4" s="244"/>
      <c r="CPJ4" s="244"/>
      <c r="CPK4" s="244"/>
      <c r="CPL4" s="244"/>
      <c r="CPM4" s="244"/>
      <c r="CPN4" s="244"/>
      <c r="CPO4" s="244"/>
      <c r="CPP4" s="244"/>
      <c r="CPQ4" s="244"/>
      <c r="CPR4" s="244"/>
      <c r="CPS4" s="244"/>
      <c r="CPT4" s="244"/>
      <c r="CPU4" s="244"/>
      <c r="CPV4" s="244"/>
      <c r="CPW4" s="244"/>
      <c r="CPX4" s="244"/>
      <c r="CPY4" s="244"/>
      <c r="CPZ4" s="244"/>
      <c r="CQA4" s="244"/>
      <c r="CQB4" s="244"/>
      <c r="CQC4" s="244"/>
      <c r="CQD4" s="244"/>
      <c r="CQE4" s="244"/>
      <c r="CQF4" s="244"/>
      <c r="CQG4" s="244"/>
      <c r="CQH4" s="244"/>
      <c r="CQI4" s="244"/>
      <c r="CQJ4" s="244"/>
      <c r="CQK4" s="244"/>
      <c r="CQL4" s="244"/>
      <c r="CQM4" s="244"/>
      <c r="CQN4" s="244"/>
      <c r="CQO4" s="244"/>
      <c r="CQP4" s="244"/>
      <c r="CQQ4" s="244"/>
      <c r="CQR4" s="244"/>
      <c r="CQS4" s="244"/>
      <c r="CQT4" s="244"/>
      <c r="CQU4" s="244"/>
      <c r="CQV4" s="244"/>
      <c r="CQW4" s="244"/>
      <c r="CQX4" s="244"/>
      <c r="CQY4" s="244"/>
      <c r="CQZ4" s="244"/>
      <c r="CRA4" s="244"/>
      <c r="CRB4" s="244"/>
      <c r="CRC4" s="244"/>
      <c r="CRD4" s="244"/>
      <c r="CRE4" s="244"/>
      <c r="CRF4" s="244"/>
      <c r="CRG4" s="244"/>
      <c r="CRH4" s="244"/>
      <c r="CRI4" s="244"/>
      <c r="CRJ4" s="244"/>
      <c r="CRK4" s="244"/>
      <c r="CRL4" s="244"/>
      <c r="CRM4" s="244"/>
      <c r="CRN4" s="244"/>
      <c r="CRO4" s="244"/>
      <c r="CRP4" s="244"/>
      <c r="CRQ4" s="244"/>
      <c r="CRR4" s="244"/>
      <c r="CRS4" s="244"/>
      <c r="CRT4" s="244"/>
      <c r="CRU4" s="244"/>
      <c r="CRV4" s="244"/>
      <c r="CRW4" s="244"/>
      <c r="CRX4" s="244"/>
      <c r="CRY4" s="244"/>
      <c r="CRZ4" s="244"/>
      <c r="CSA4" s="244"/>
      <c r="CSB4" s="244"/>
      <c r="CSC4" s="244"/>
      <c r="CSD4" s="244"/>
      <c r="CSE4" s="244"/>
      <c r="CSF4" s="244"/>
      <c r="CSG4" s="244"/>
      <c r="CSH4" s="244"/>
      <c r="CSI4" s="244"/>
      <c r="CSJ4" s="244"/>
      <c r="CSK4" s="244"/>
      <c r="CSL4" s="244"/>
      <c r="CSM4" s="244"/>
      <c r="CSN4" s="244"/>
      <c r="CSO4" s="244"/>
      <c r="CSP4" s="244"/>
      <c r="CSQ4" s="244"/>
      <c r="CSR4" s="244"/>
      <c r="CSS4" s="244"/>
      <c r="CST4" s="244"/>
      <c r="CSU4" s="244"/>
      <c r="CSV4" s="244"/>
      <c r="CSW4" s="244"/>
      <c r="CSX4" s="244"/>
      <c r="CSY4" s="244"/>
      <c r="CSZ4" s="244"/>
      <c r="CTA4" s="244"/>
      <c r="CTB4" s="244"/>
      <c r="CTC4" s="244"/>
      <c r="CTD4" s="244"/>
      <c r="CTE4" s="244"/>
      <c r="CTF4" s="244"/>
      <c r="CTG4" s="244"/>
      <c r="CTH4" s="244"/>
      <c r="CTI4" s="244"/>
      <c r="CTJ4" s="244"/>
      <c r="CTK4" s="244"/>
      <c r="CTL4" s="244"/>
      <c r="CTM4" s="244"/>
      <c r="CTN4" s="244"/>
      <c r="CTO4" s="244"/>
      <c r="CTP4" s="244"/>
      <c r="CTQ4" s="244"/>
      <c r="CTR4" s="244"/>
      <c r="CTS4" s="244"/>
      <c r="CTT4" s="244"/>
      <c r="CTU4" s="244"/>
      <c r="CTV4" s="244"/>
      <c r="CTW4" s="244"/>
      <c r="CTX4" s="244"/>
      <c r="CTY4" s="244"/>
      <c r="CTZ4" s="244"/>
      <c r="CUA4" s="244"/>
      <c r="CUB4" s="244"/>
      <c r="CUC4" s="244"/>
      <c r="CUD4" s="244"/>
      <c r="CUE4" s="244"/>
      <c r="CUF4" s="244"/>
      <c r="CUG4" s="244"/>
      <c r="CUH4" s="244"/>
      <c r="CUI4" s="244"/>
      <c r="CUJ4" s="244"/>
      <c r="CUK4" s="244"/>
      <c r="CUL4" s="244"/>
      <c r="CUM4" s="244"/>
      <c r="CUN4" s="244"/>
      <c r="CUO4" s="244"/>
      <c r="CUP4" s="244"/>
      <c r="CUQ4" s="244"/>
      <c r="CUR4" s="244"/>
      <c r="CUS4" s="244"/>
      <c r="CUT4" s="244"/>
      <c r="CUU4" s="244"/>
      <c r="CUV4" s="244"/>
      <c r="CUW4" s="244"/>
      <c r="CUX4" s="244"/>
      <c r="CUY4" s="244"/>
      <c r="CUZ4" s="244"/>
      <c r="CVA4" s="244"/>
      <c r="CVB4" s="244"/>
      <c r="CVC4" s="244"/>
      <c r="CVD4" s="244"/>
      <c r="CVE4" s="244"/>
      <c r="CVF4" s="244"/>
      <c r="CVG4" s="244"/>
      <c r="CVH4" s="244"/>
      <c r="CVI4" s="244"/>
      <c r="CVJ4" s="244"/>
      <c r="CVK4" s="244"/>
      <c r="CVL4" s="244"/>
      <c r="CVM4" s="244"/>
      <c r="CVN4" s="244"/>
      <c r="CVO4" s="244"/>
      <c r="CVP4" s="244"/>
      <c r="CVQ4" s="244"/>
      <c r="CVR4" s="244"/>
      <c r="CVS4" s="244"/>
      <c r="CVT4" s="244"/>
      <c r="CVU4" s="244"/>
      <c r="CVV4" s="244"/>
      <c r="CVW4" s="244"/>
      <c r="CVX4" s="244"/>
      <c r="CVY4" s="244"/>
      <c r="CVZ4" s="244"/>
      <c r="CWA4" s="244"/>
      <c r="CWB4" s="244"/>
      <c r="CWC4" s="244"/>
      <c r="CWD4" s="244"/>
      <c r="CWE4" s="244"/>
      <c r="CWF4" s="244"/>
      <c r="CWG4" s="244"/>
      <c r="CWH4" s="244"/>
      <c r="CWI4" s="244"/>
      <c r="CWJ4" s="244"/>
      <c r="CWK4" s="244"/>
      <c r="CWL4" s="244"/>
      <c r="CWM4" s="244"/>
      <c r="CWN4" s="244"/>
      <c r="CWO4" s="244"/>
      <c r="CWP4" s="244"/>
      <c r="CWQ4" s="244"/>
      <c r="CWR4" s="244"/>
      <c r="CWS4" s="244"/>
      <c r="CWT4" s="244"/>
      <c r="CWU4" s="244"/>
      <c r="CWV4" s="244"/>
      <c r="CWW4" s="244"/>
      <c r="CWX4" s="244"/>
      <c r="CWY4" s="244"/>
      <c r="CWZ4" s="244"/>
      <c r="CXA4" s="244"/>
      <c r="CXB4" s="244"/>
      <c r="CXC4" s="244"/>
      <c r="CXD4" s="244"/>
      <c r="CXE4" s="244"/>
      <c r="CXF4" s="244"/>
      <c r="CXG4" s="244"/>
      <c r="CXH4" s="244"/>
      <c r="CXI4" s="244"/>
      <c r="CXJ4" s="244"/>
      <c r="CXK4" s="244"/>
      <c r="CXL4" s="244"/>
      <c r="CXM4" s="244"/>
      <c r="CXN4" s="244"/>
      <c r="CXO4" s="244"/>
      <c r="CXP4" s="244"/>
      <c r="CXQ4" s="244"/>
      <c r="CXR4" s="244"/>
      <c r="CXS4" s="244"/>
      <c r="CXT4" s="244"/>
      <c r="CXU4" s="244"/>
      <c r="CXV4" s="244"/>
      <c r="CXW4" s="244"/>
      <c r="CXX4" s="244"/>
      <c r="CXY4" s="244"/>
      <c r="CXZ4" s="244"/>
      <c r="CYA4" s="244"/>
      <c r="CYB4" s="244"/>
      <c r="CYC4" s="244"/>
      <c r="CYD4" s="244"/>
      <c r="CYE4" s="244"/>
      <c r="CYF4" s="244"/>
      <c r="CYG4" s="244"/>
      <c r="CYH4" s="244"/>
      <c r="CYI4" s="244"/>
      <c r="CYJ4" s="244"/>
      <c r="CYK4" s="244"/>
      <c r="CYL4" s="244"/>
      <c r="CYM4" s="244"/>
      <c r="CYN4" s="244"/>
      <c r="CYO4" s="244"/>
      <c r="CYP4" s="244"/>
      <c r="CYQ4" s="244"/>
      <c r="CYR4" s="244"/>
      <c r="CYS4" s="244"/>
      <c r="CYT4" s="244"/>
      <c r="CYU4" s="244"/>
      <c r="CYV4" s="244"/>
      <c r="CYW4" s="244"/>
      <c r="CYX4" s="244"/>
      <c r="CYY4" s="244"/>
      <c r="CYZ4" s="244"/>
      <c r="CZA4" s="244"/>
      <c r="CZB4" s="244"/>
      <c r="CZC4" s="244"/>
      <c r="CZD4" s="244"/>
      <c r="CZE4" s="244"/>
      <c r="CZF4" s="244"/>
      <c r="CZG4" s="244"/>
      <c r="CZH4" s="244"/>
      <c r="CZI4" s="244"/>
      <c r="CZJ4" s="244"/>
      <c r="CZK4" s="244"/>
      <c r="CZL4" s="244"/>
      <c r="CZM4" s="244"/>
      <c r="CZN4" s="244"/>
      <c r="CZO4" s="244"/>
      <c r="CZP4" s="244"/>
      <c r="CZQ4" s="244"/>
      <c r="CZR4" s="244"/>
      <c r="CZS4" s="244"/>
      <c r="CZT4" s="244"/>
      <c r="CZU4" s="244"/>
      <c r="CZV4" s="244"/>
      <c r="CZW4" s="244"/>
      <c r="CZX4" s="244"/>
      <c r="CZY4" s="244"/>
      <c r="CZZ4" s="244"/>
      <c r="DAA4" s="244"/>
      <c r="DAB4" s="244"/>
      <c r="DAC4" s="244"/>
      <c r="DAD4" s="244"/>
      <c r="DAE4" s="244"/>
      <c r="DAF4" s="244"/>
      <c r="DAG4" s="244"/>
      <c r="DAH4" s="244"/>
      <c r="DAI4" s="244"/>
      <c r="DAJ4" s="244"/>
      <c r="DAK4" s="244"/>
      <c r="DAL4" s="244"/>
      <c r="DAM4" s="244"/>
      <c r="DAN4" s="244"/>
      <c r="DAO4" s="244"/>
      <c r="DAP4" s="244"/>
      <c r="DAQ4" s="244"/>
      <c r="DAR4" s="244"/>
      <c r="DAS4" s="244"/>
      <c r="DAT4" s="244"/>
      <c r="DAU4" s="244"/>
      <c r="DAV4" s="244"/>
      <c r="DAW4" s="244"/>
      <c r="DAX4" s="244"/>
      <c r="DAY4" s="244"/>
      <c r="DAZ4" s="244"/>
      <c r="DBA4" s="244"/>
      <c r="DBB4" s="244"/>
      <c r="DBC4" s="244"/>
      <c r="DBD4" s="244"/>
      <c r="DBE4" s="244"/>
      <c r="DBF4" s="244"/>
      <c r="DBG4" s="244"/>
      <c r="DBH4" s="244"/>
      <c r="DBI4" s="244"/>
      <c r="DBJ4" s="244"/>
      <c r="DBK4" s="244"/>
      <c r="DBL4" s="244"/>
      <c r="DBM4" s="244"/>
      <c r="DBN4" s="244"/>
      <c r="DBO4" s="244"/>
      <c r="DBP4" s="244"/>
      <c r="DBQ4" s="244"/>
      <c r="DBR4" s="244"/>
      <c r="DBS4" s="244"/>
      <c r="DBT4" s="244"/>
      <c r="DBU4" s="244"/>
      <c r="DBV4" s="244"/>
      <c r="DBW4" s="244"/>
      <c r="DBX4" s="244"/>
      <c r="DBY4" s="244"/>
      <c r="DBZ4" s="244"/>
      <c r="DCA4" s="244"/>
      <c r="DCB4" s="244"/>
      <c r="DCC4" s="244"/>
      <c r="DCD4" s="244"/>
      <c r="DCE4" s="244"/>
      <c r="DCF4" s="244"/>
      <c r="DCG4" s="244"/>
      <c r="DCH4" s="244"/>
      <c r="DCI4" s="244"/>
      <c r="DCJ4" s="244"/>
      <c r="DCK4" s="244"/>
      <c r="DCL4" s="244"/>
      <c r="DCM4" s="244"/>
      <c r="DCN4" s="244"/>
      <c r="DCO4" s="244"/>
      <c r="DCP4" s="244"/>
      <c r="DCQ4" s="244"/>
      <c r="DCR4" s="244"/>
      <c r="DCS4" s="244"/>
      <c r="DCT4" s="244"/>
      <c r="DCU4" s="244"/>
      <c r="DCV4" s="244"/>
      <c r="DCW4" s="244"/>
      <c r="DCX4" s="244"/>
      <c r="DCY4" s="244"/>
      <c r="DCZ4" s="244"/>
      <c r="DDA4" s="244"/>
      <c r="DDB4" s="244"/>
      <c r="DDC4" s="244"/>
      <c r="DDD4" s="244"/>
      <c r="DDE4" s="244"/>
      <c r="DDF4" s="244"/>
      <c r="DDG4" s="244"/>
      <c r="DDH4" s="244"/>
      <c r="DDI4" s="244"/>
      <c r="DDJ4" s="244"/>
      <c r="DDK4" s="244"/>
      <c r="DDL4" s="244"/>
      <c r="DDM4" s="244"/>
      <c r="DDN4" s="244"/>
      <c r="DDO4" s="244"/>
      <c r="DDP4" s="244"/>
      <c r="DDQ4" s="244"/>
      <c r="DDR4" s="244"/>
      <c r="DDS4" s="244"/>
      <c r="DDT4" s="244"/>
      <c r="DDU4" s="244"/>
      <c r="DDV4" s="244"/>
      <c r="DDW4" s="244"/>
      <c r="DDX4" s="244"/>
      <c r="DDY4" s="244"/>
      <c r="DDZ4" s="244"/>
      <c r="DEA4" s="244"/>
      <c r="DEB4" s="244"/>
      <c r="DEC4" s="244"/>
      <c r="DED4" s="244"/>
      <c r="DEE4" s="244"/>
      <c r="DEF4" s="244"/>
      <c r="DEG4" s="244"/>
      <c r="DEH4" s="244"/>
      <c r="DEI4" s="244"/>
      <c r="DEJ4" s="244"/>
      <c r="DEK4" s="244"/>
      <c r="DEL4" s="244"/>
      <c r="DEM4" s="244"/>
      <c r="DEN4" s="244"/>
      <c r="DEO4" s="244"/>
      <c r="DEP4" s="244"/>
      <c r="DEQ4" s="244"/>
      <c r="DER4" s="244"/>
      <c r="DES4" s="244"/>
      <c r="DET4" s="244"/>
      <c r="DEU4" s="244"/>
      <c r="DEV4" s="244"/>
      <c r="DEW4" s="244"/>
      <c r="DEX4" s="244"/>
      <c r="DEY4" s="244"/>
      <c r="DEZ4" s="244"/>
      <c r="DFA4" s="244"/>
      <c r="DFB4" s="244"/>
      <c r="DFC4" s="244"/>
      <c r="DFD4" s="244"/>
      <c r="DFE4" s="244"/>
      <c r="DFF4" s="244"/>
      <c r="DFG4" s="244"/>
      <c r="DFH4" s="244"/>
      <c r="DFI4" s="244"/>
      <c r="DFJ4" s="244"/>
      <c r="DFK4" s="244"/>
      <c r="DFL4" s="244"/>
      <c r="DFM4" s="244"/>
      <c r="DFN4" s="244"/>
      <c r="DFO4" s="244"/>
      <c r="DFP4" s="244"/>
      <c r="DFQ4" s="244"/>
      <c r="DFR4" s="244"/>
      <c r="DFS4" s="244"/>
      <c r="DFT4" s="244"/>
      <c r="DFU4" s="244"/>
      <c r="DFV4" s="244"/>
      <c r="DFW4" s="244"/>
      <c r="DFX4" s="244"/>
      <c r="DFY4" s="244"/>
      <c r="DFZ4" s="244"/>
      <c r="DGA4" s="244"/>
      <c r="DGB4" s="244"/>
      <c r="DGC4" s="244"/>
      <c r="DGD4" s="244"/>
      <c r="DGE4" s="244"/>
      <c r="DGF4" s="244"/>
      <c r="DGG4" s="244"/>
      <c r="DGH4" s="244"/>
      <c r="DGI4" s="244"/>
      <c r="DGJ4" s="244"/>
      <c r="DGK4" s="244"/>
      <c r="DGL4" s="244"/>
      <c r="DGM4" s="244"/>
      <c r="DGN4" s="244"/>
      <c r="DGO4" s="244"/>
      <c r="DGP4" s="244"/>
      <c r="DGQ4" s="244"/>
      <c r="DGR4" s="244"/>
      <c r="DGS4" s="244"/>
      <c r="DGT4" s="244"/>
      <c r="DGU4" s="244"/>
      <c r="DGV4" s="244"/>
      <c r="DGW4" s="244"/>
      <c r="DGX4" s="244"/>
      <c r="DGY4" s="244"/>
      <c r="DGZ4" s="244"/>
      <c r="DHA4" s="244"/>
      <c r="DHB4" s="244"/>
      <c r="DHC4" s="244"/>
      <c r="DHD4" s="244"/>
      <c r="DHE4" s="244"/>
      <c r="DHF4" s="244"/>
      <c r="DHG4" s="244"/>
      <c r="DHH4" s="244"/>
      <c r="DHI4" s="244"/>
      <c r="DHJ4" s="244"/>
      <c r="DHK4" s="244"/>
      <c r="DHL4" s="244"/>
      <c r="DHM4" s="244"/>
      <c r="DHN4" s="244"/>
      <c r="DHO4" s="244"/>
      <c r="DHP4" s="244"/>
      <c r="DHQ4" s="244"/>
      <c r="DHR4" s="244"/>
      <c r="DHS4" s="244"/>
      <c r="DHT4" s="244"/>
      <c r="DHU4" s="244"/>
      <c r="DHV4" s="244"/>
      <c r="DHW4" s="244"/>
      <c r="DHX4" s="244"/>
      <c r="DHY4" s="244"/>
      <c r="DHZ4" s="244"/>
      <c r="DIA4" s="244"/>
      <c r="DIB4" s="244"/>
      <c r="DIC4" s="244"/>
      <c r="DID4" s="244"/>
      <c r="DIE4" s="244"/>
      <c r="DIF4" s="244"/>
      <c r="DIG4" s="244"/>
      <c r="DIH4" s="244"/>
      <c r="DII4" s="244"/>
      <c r="DIJ4" s="244"/>
      <c r="DIK4" s="244"/>
      <c r="DIL4" s="244"/>
      <c r="DIM4" s="244"/>
      <c r="DIN4" s="244"/>
      <c r="DIO4" s="244"/>
      <c r="DIP4" s="244"/>
      <c r="DIQ4" s="244"/>
      <c r="DIR4" s="244"/>
      <c r="DIS4" s="244"/>
      <c r="DIT4" s="244"/>
      <c r="DIU4" s="244"/>
      <c r="DIV4" s="244"/>
      <c r="DIW4" s="244"/>
      <c r="DIX4" s="244"/>
      <c r="DIY4" s="244"/>
      <c r="DIZ4" s="244"/>
      <c r="DJA4" s="244"/>
      <c r="DJB4" s="244"/>
      <c r="DJC4" s="244"/>
      <c r="DJD4" s="244"/>
      <c r="DJE4" s="244"/>
      <c r="DJF4" s="244"/>
      <c r="DJG4" s="244"/>
      <c r="DJH4" s="244"/>
      <c r="DJI4" s="244"/>
      <c r="DJJ4" s="244"/>
      <c r="DJK4" s="244"/>
      <c r="DJL4" s="244"/>
      <c r="DJM4" s="244"/>
      <c r="DJN4" s="244"/>
      <c r="DJO4" s="244"/>
      <c r="DJP4" s="244"/>
      <c r="DJQ4" s="244"/>
      <c r="DJR4" s="244"/>
      <c r="DJS4" s="244"/>
      <c r="DJT4" s="244"/>
      <c r="DJU4" s="244"/>
      <c r="DJV4" s="244"/>
      <c r="DJW4" s="244"/>
      <c r="DJX4" s="244"/>
      <c r="DJY4" s="244"/>
      <c r="DJZ4" s="244"/>
      <c r="DKA4" s="244"/>
      <c r="DKB4" s="244"/>
      <c r="DKC4" s="244"/>
      <c r="DKD4" s="244"/>
      <c r="DKE4" s="244"/>
      <c r="DKF4" s="244"/>
      <c r="DKG4" s="244"/>
      <c r="DKH4" s="244"/>
      <c r="DKI4" s="244"/>
      <c r="DKJ4" s="244"/>
      <c r="DKK4" s="244"/>
      <c r="DKL4" s="244"/>
      <c r="DKM4" s="244"/>
      <c r="DKN4" s="244"/>
      <c r="DKO4" s="244"/>
      <c r="DKP4" s="244"/>
      <c r="DKQ4" s="244"/>
      <c r="DKR4" s="244"/>
      <c r="DKS4" s="244"/>
      <c r="DKT4" s="244"/>
      <c r="DKU4" s="244"/>
      <c r="DKV4" s="244"/>
      <c r="DKW4" s="244"/>
      <c r="DKX4" s="244"/>
      <c r="DKY4" s="244"/>
      <c r="DKZ4" s="244"/>
      <c r="DLA4" s="244"/>
      <c r="DLB4" s="244"/>
      <c r="DLC4" s="244"/>
      <c r="DLD4" s="244"/>
      <c r="DLE4" s="244"/>
      <c r="DLF4" s="244"/>
      <c r="DLG4" s="244"/>
      <c r="DLH4" s="244"/>
      <c r="DLI4" s="244"/>
      <c r="DLJ4" s="244"/>
      <c r="DLK4" s="244"/>
      <c r="DLL4" s="244"/>
      <c r="DLM4" s="244"/>
      <c r="DLN4" s="244"/>
      <c r="DLO4" s="244"/>
      <c r="DLP4" s="244"/>
      <c r="DLQ4" s="244"/>
      <c r="DLR4" s="244"/>
      <c r="DLS4" s="244"/>
      <c r="DLT4" s="244"/>
      <c r="DLU4" s="244"/>
      <c r="DLV4" s="244"/>
      <c r="DLW4" s="244"/>
      <c r="DLX4" s="244"/>
      <c r="DLY4" s="244"/>
      <c r="DLZ4" s="244"/>
      <c r="DMA4" s="244"/>
      <c r="DMB4" s="244"/>
      <c r="DMC4" s="244"/>
      <c r="DMD4" s="244"/>
      <c r="DME4" s="244"/>
      <c r="DMF4" s="244"/>
      <c r="DMG4" s="244"/>
      <c r="DMH4" s="244"/>
      <c r="DMI4" s="244"/>
      <c r="DMJ4" s="244"/>
      <c r="DMK4" s="244"/>
      <c r="DML4" s="244"/>
      <c r="DMM4" s="244"/>
      <c r="DMN4" s="244"/>
      <c r="DMO4" s="244"/>
      <c r="DMP4" s="244"/>
      <c r="DMQ4" s="244"/>
      <c r="DMR4" s="244"/>
      <c r="DMS4" s="244"/>
      <c r="DMT4" s="244"/>
      <c r="DMU4" s="244"/>
      <c r="DMV4" s="244"/>
      <c r="DMW4" s="244"/>
      <c r="DMX4" s="244"/>
      <c r="DMY4" s="244"/>
      <c r="DMZ4" s="244"/>
      <c r="DNA4" s="244"/>
      <c r="DNB4" s="244"/>
      <c r="DNC4" s="244"/>
      <c r="DND4" s="244"/>
      <c r="DNE4" s="244"/>
      <c r="DNF4" s="244"/>
      <c r="DNG4" s="244"/>
      <c r="DNH4" s="244"/>
      <c r="DNI4" s="244"/>
      <c r="DNJ4" s="244"/>
      <c r="DNK4" s="244"/>
      <c r="DNL4" s="244"/>
      <c r="DNM4" s="244"/>
      <c r="DNN4" s="244"/>
      <c r="DNO4" s="244"/>
      <c r="DNP4" s="244"/>
      <c r="DNQ4" s="244"/>
      <c r="DNR4" s="244"/>
      <c r="DNS4" s="244"/>
      <c r="DNT4" s="244"/>
      <c r="DNU4" s="244"/>
      <c r="DNV4" s="244"/>
      <c r="DNW4" s="244"/>
      <c r="DNX4" s="244"/>
      <c r="DNY4" s="244"/>
      <c r="DNZ4" s="244"/>
      <c r="DOA4" s="244"/>
      <c r="DOB4" s="244"/>
      <c r="DOC4" s="244"/>
      <c r="DOD4" s="244"/>
      <c r="DOE4" s="244"/>
      <c r="DOF4" s="244"/>
      <c r="DOG4" s="244"/>
      <c r="DOH4" s="244"/>
      <c r="DOI4" s="244"/>
      <c r="DOJ4" s="244"/>
      <c r="DOK4" s="244"/>
      <c r="DOL4" s="244"/>
      <c r="DOM4" s="244"/>
      <c r="DON4" s="244"/>
      <c r="DOO4" s="244"/>
      <c r="DOP4" s="244"/>
      <c r="DOQ4" s="244"/>
      <c r="DOR4" s="244"/>
      <c r="DOS4" s="244"/>
      <c r="DOT4" s="244"/>
      <c r="DOU4" s="244"/>
      <c r="DOV4" s="244"/>
      <c r="DOW4" s="244"/>
      <c r="DOX4" s="244"/>
      <c r="DOY4" s="244"/>
      <c r="DOZ4" s="244"/>
      <c r="DPA4" s="244"/>
      <c r="DPB4" s="244"/>
      <c r="DPC4" s="244"/>
      <c r="DPD4" s="244"/>
      <c r="DPE4" s="244"/>
      <c r="DPF4" s="244"/>
      <c r="DPG4" s="244"/>
      <c r="DPH4" s="244"/>
      <c r="DPI4" s="244"/>
      <c r="DPJ4" s="244"/>
      <c r="DPK4" s="244"/>
      <c r="DPL4" s="244"/>
      <c r="DPM4" s="244"/>
      <c r="DPN4" s="244"/>
      <c r="DPO4" s="244"/>
      <c r="DPP4" s="244"/>
      <c r="DPQ4" s="244"/>
      <c r="DPR4" s="244"/>
      <c r="DPS4" s="244"/>
      <c r="DPT4" s="244"/>
      <c r="DPU4" s="244"/>
      <c r="DPV4" s="244"/>
      <c r="DPW4" s="244"/>
      <c r="DPX4" s="244"/>
      <c r="DPY4" s="244"/>
      <c r="DPZ4" s="244"/>
      <c r="DQA4" s="244"/>
      <c r="DQB4" s="244"/>
      <c r="DQC4" s="244"/>
      <c r="DQD4" s="244"/>
      <c r="DQE4" s="244"/>
      <c r="DQF4" s="244"/>
      <c r="DQG4" s="244"/>
      <c r="DQH4" s="244"/>
      <c r="DQI4" s="244"/>
      <c r="DQJ4" s="244"/>
      <c r="DQK4" s="244"/>
      <c r="DQL4" s="244"/>
      <c r="DQM4" s="244"/>
      <c r="DQN4" s="244"/>
      <c r="DQO4" s="244"/>
      <c r="DQP4" s="244"/>
      <c r="DQQ4" s="244"/>
      <c r="DQR4" s="244"/>
      <c r="DQS4" s="244"/>
      <c r="DQT4" s="244"/>
      <c r="DQU4" s="244"/>
      <c r="DQV4" s="244"/>
      <c r="DQW4" s="244"/>
      <c r="DQX4" s="244"/>
      <c r="DQY4" s="244"/>
      <c r="DQZ4" s="244"/>
      <c r="DRA4" s="244"/>
      <c r="DRB4" s="244"/>
      <c r="DRC4" s="244"/>
      <c r="DRD4" s="244"/>
      <c r="DRE4" s="244"/>
      <c r="DRF4" s="244"/>
      <c r="DRG4" s="244"/>
      <c r="DRH4" s="244"/>
      <c r="DRI4" s="244"/>
      <c r="DRJ4" s="244"/>
      <c r="DRK4" s="244"/>
      <c r="DRL4" s="244"/>
      <c r="DRM4" s="244"/>
      <c r="DRN4" s="244"/>
      <c r="DRO4" s="244"/>
      <c r="DRP4" s="244"/>
      <c r="DRQ4" s="244"/>
      <c r="DRR4" s="244"/>
      <c r="DRS4" s="244"/>
      <c r="DRT4" s="244"/>
      <c r="DRU4" s="244"/>
      <c r="DRV4" s="244"/>
      <c r="DRW4" s="244"/>
      <c r="DRX4" s="244"/>
      <c r="DRY4" s="244"/>
      <c r="DRZ4" s="244"/>
      <c r="DSA4" s="244"/>
      <c r="DSB4" s="244"/>
      <c r="DSC4" s="244"/>
      <c r="DSD4" s="244"/>
      <c r="DSE4" s="244"/>
      <c r="DSF4" s="244"/>
      <c r="DSG4" s="244"/>
      <c r="DSH4" s="244"/>
      <c r="DSI4" s="244"/>
      <c r="DSJ4" s="244"/>
      <c r="DSK4" s="244"/>
      <c r="DSL4" s="244"/>
      <c r="DSM4" s="244"/>
      <c r="DSN4" s="244"/>
      <c r="DSO4" s="244"/>
      <c r="DSP4" s="244"/>
      <c r="DSQ4" s="244"/>
      <c r="DSR4" s="244"/>
      <c r="DSS4" s="244"/>
      <c r="DST4" s="244"/>
      <c r="DSU4" s="244"/>
      <c r="DSV4" s="244"/>
      <c r="DSW4" s="244"/>
      <c r="DSX4" s="244"/>
      <c r="DSY4" s="244"/>
      <c r="DSZ4" s="244"/>
      <c r="DTA4" s="244"/>
      <c r="DTB4" s="244"/>
      <c r="DTC4" s="244"/>
      <c r="DTD4" s="244"/>
      <c r="DTE4" s="244"/>
      <c r="DTF4" s="244"/>
      <c r="DTG4" s="244"/>
      <c r="DTH4" s="244"/>
      <c r="DTI4" s="244"/>
      <c r="DTJ4" s="244"/>
      <c r="DTK4" s="244"/>
      <c r="DTL4" s="244"/>
      <c r="DTM4" s="244"/>
      <c r="DTN4" s="244"/>
      <c r="DTO4" s="244"/>
      <c r="DTP4" s="244"/>
      <c r="DTQ4" s="244"/>
      <c r="DTR4" s="244"/>
      <c r="DTS4" s="244"/>
      <c r="DTT4" s="244"/>
      <c r="DTU4" s="244"/>
      <c r="DTV4" s="244"/>
      <c r="DTW4" s="244"/>
      <c r="DTX4" s="244"/>
      <c r="DTY4" s="244"/>
      <c r="DTZ4" s="244"/>
      <c r="DUA4" s="244"/>
      <c r="DUB4" s="244"/>
      <c r="DUC4" s="244"/>
      <c r="DUD4" s="244"/>
      <c r="DUE4" s="244"/>
      <c r="DUF4" s="244"/>
      <c r="DUG4" s="244"/>
      <c r="DUH4" s="244"/>
      <c r="DUI4" s="244"/>
      <c r="DUJ4" s="244"/>
      <c r="DUK4" s="244"/>
      <c r="DUL4" s="244"/>
      <c r="DUM4" s="244"/>
      <c r="DUN4" s="244"/>
      <c r="DUO4" s="244"/>
      <c r="DUP4" s="244"/>
      <c r="DUQ4" s="244"/>
      <c r="DUR4" s="244"/>
      <c r="DUS4" s="244"/>
      <c r="DUT4" s="244"/>
      <c r="DUU4" s="244"/>
      <c r="DUV4" s="244"/>
      <c r="DUW4" s="244"/>
      <c r="DUX4" s="244"/>
      <c r="DUY4" s="244"/>
      <c r="DUZ4" s="244"/>
      <c r="DVA4" s="244"/>
      <c r="DVB4" s="244"/>
      <c r="DVC4" s="244"/>
      <c r="DVD4" s="244"/>
      <c r="DVE4" s="244"/>
      <c r="DVF4" s="244"/>
      <c r="DVG4" s="244"/>
      <c r="DVH4" s="244"/>
      <c r="DVI4" s="244"/>
      <c r="DVJ4" s="244"/>
      <c r="DVK4" s="244"/>
      <c r="DVL4" s="244"/>
      <c r="DVM4" s="244"/>
      <c r="DVN4" s="244"/>
      <c r="DVO4" s="244"/>
      <c r="DVP4" s="244"/>
      <c r="DVQ4" s="244"/>
      <c r="DVR4" s="244"/>
      <c r="DVS4" s="244"/>
      <c r="DVT4" s="244"/>
      <c r="DVU4" s="244"/>
      <c r="DVV4" s="244"/>
      <c r="DVW4" s="244"/>
      <c r="DVX4" s="244"/>
      <c r="DVY4" s="244"/>
      <c r="DVZ4" s="244"/>
      <c r="DWA4" s="244"/>
      <c r="DWB4" s="244"/>
      <c r="DWC4" s="244"/>
      <c r="DWD4" s="244"/>
      <c r="DWE4" s="244"/>
      <c r="DWF4" s="244"/>
      <c r="DWG4" s="244"/>
      <c r="DWH4" s="244"/>
      <c r="DWI4" s="244"/>
      <c r="DWJ4" s="244"/>
      <c r="DWK4" s="244"/>
      <c r="DWL4" s="244"/>
      <c r="DWM4" s="244"/>
      <c r="DWN4" s="244"/>
      <c r="DWO4" s="244"/>
      <c r="DWP4" s="244"/>
      <c r="DWQ4" s="244"/>
      <c r="DWR4" s="244"/>
      <c r="DWS4" s="244"/>
      <c r="DWT4" s="244"/>
      <c r="DWU4" s="244"/>
      <c r="DWV4" s="244"/>
      <c r="DWW4" s="244"/>
      <c r="DWX4" s="244"/>
      <c r="DWY4" s="244"/>
      <c r="DWZ4" s="244"/>
      <c r="DXA4" s="244"/>
      <c r="DXB4" s="244"/>
      <c r="DXC4" s="244"/>
      <c r="DXD4" s="244"/>
      <c r="DXE4" s="244"/>
      <c r="DXF4" s="244"/>
      <c r="DXG4" s="244"/>
      <c r="DXH4" s="244"/>
      <c r="DXI4" s="244"/>
      <c r="DXJ4" s="244"/>
      <c r="DXK4" s="244"/>
      <c r="DXL4" s="244"/>
      <c r="DXM4" s="244"/>
      <c r="DXN4" s="244"/>
      <c r="DXO4" s="244"/>
      <c r="DXP4" s="244"/>
      <c r="DXQ4" s="244"/>
      <c r="DXR4" s="244"/>
      <c r="DXS4" s="244"/>
      <c r="DXT4" s="244"/>
      <c r="DXU4" s="244"/>
      <c r="DXV4" s="244"/>
      <c r="DXW4" s="244"/>
      <c r="DXX4" s="244"/>
      <c r="DXY4" s="244"/>
      <c r="DXZ4" s="244"/>
      <c r="DYA4" s="244"/>
      <c r="DYB4" s="244"/>
      <c r="DYC4" s="244"/>
      <c r="DYD4" s="244"/>
      <c r="DYE4" s="244"/>
      <c r="DYF4" s="244"/>
      <c r="DYG4" s="244"/>
      <c r="DYH4" s="244"/>
      <c r="DYI4" s="244"/>
      <c r="DYJ4" s="244"/>
      <c r="DYK4" s="244"/>
      <c r="DYL4" s="244"/>
      <c r="DYM4" s="244"/>
      <c r="DYN4" s="244"/>
      <c r="DYO4" s="244"/>
      <c r="DYP4" s="244"/>
      <c r="DYQ4" s="244"/>
      <c r="DYR4" s="244"/>
      <c r="DYS4" s="244"/>
      <c r="DYT4" s="244"/>
      <c r="DYU4" s="244"/>
      <c r="DYV4" s="244"/>
      <c r="DYW4" s="244"/>
      <c r="DYX4" s="244"/>
      <c r="DYY4" s="244"/>
      <c r="DYZ4" s="244"/>
      <c r="DZA4" s="244"/>
      <c r="DZB4" s="244"/>
      <c r="DZC4" s="244"/>
      <c r="DZD4" s="244"/>
      <c r="DZE4" s="244"/>
      <c r="DZF4" s="244"/>
      <c r="DZG4" s="244"/>
      <c r="DZH4" s="244"/>
      <c r="DZI4" s="244"/>
      <c r="DZJ4" s="244"/>
      <c r="DZK4" s="244"/>
      <c r="DZL4" s="244"/>
      <c r="DZM4" s="244"/>
      <c r="DZN4" s="244"/>
      <c r="DZO4" s="244"/>
      <c r="DZP4" s="244"/>
      <c r="DZQ4" s="244"/>
      <c r="DZR4" s="244"/>
      <c r="DZS4" s="244"/>
      <c r="DZT4" s="244"/>
      <c r="DZU4" s="244"/>
      <c r="DZV4" s="244"/>
      <c r="DZW4" s="244"/>
      <c r="DZX4" s="244"/>
      <c r="DZY4" s="244"/>
      <c r="DZZ4" s="244"/>
      <c r="EAA4" s="244"/>
      <c r="EAB4" s="244"/>
      <c r="EAC4" s="244"/>
      <c r="EAD4" s="244"/>
      <c r="EAE4" s="244"/>
      <c r="EAF4" s="244"/>
      <c r="EAG4" s="244"/>
      <c r="EAH4" s="244"/>
      <c r="EAI4" s="244"/>
      <c r="EAJ4" s="244"/>
      <c r="EAK4" s="244"/>
      <c r="EAL4" s="244"/>
      <c r="EAM4" s="244"/>
      <c r="EAN4" s="244"/>
      <c r="EAO4" s="244"/>
      <c r="EAP4" s="244"/>
      <c r="EAQ4" s="244"/>
      <c r="EAR4" s="244"/>
      <c r="EAS4" s="244"/>
      <c r="EAT4" s="244"/>
      <c r="EAU4" s="244"/>
      <c r="EAV4" s="244"/>
      <c r="EAW4" s="244"/>
      <c r="EAX4" s="244"/>
      <c r="EAY4" s="244"/>
      <c r="EAZ4" s="244"/>
      <c r="EBA4" s="244"/>
      <c r="EBB4" s="244"/>
      <c r="EBC4" s="244"/>
      <c r="EBD4" s="244"/>
      <c r="EBE4" s="244"/>
      <c r="EBF4" s="244"/>
      <c r="EBG4" s="244"/>
      <c r="EBH4" s="244"/>
      <c r="EBI4" s="244"/>
      <c r="EBJ4" s="244"/>
      <c r="EBK4" s="244"/>
      <c r="EBL4" s="244"/>
      <c r="EBM4" s="244"/>
      <c r="EBN4" s="244"/>
      <c r="EBO4" s="244"/>
      <c r="EBP4" s="244"/>
      <c r="EBQ4" s="244"/>
      <c r="EBR4" s="244"/>
      <c r="EBS4" s="244"/>
      <c r="EBT4" s="244"/>
      <c r="EBU4" s="244"/>
      <c r="EBV4" s="244"/>
      <c r="EBW4" s="244"/>
      <c r="EBX4" s="244"/>
      <c r="EBY4" s="244"/>
      <c r="EBZ4" s="244"/>
      <c r="ECA4" s="244"/>
      <c r="ECB4" s="244"/>
      <c r="ECC4" s="244"/>
      <c r="ECD4" s="244"/>
      <c r="ECE4" s="244"/>
      <c r="ECF4" s="244"/>
      <c r="ECG4" s="244"/>
      <c r="ECH4" s="244"/>
      <c r="ECI4" s="244"/>
      <c r="ECJ4" s="244"/>
      <c r="ECK4" s="244"/>
      <c r="ECL4" s="244"/>
      <c r="ECM4" s="244"/>
      <c r="ECN4" s="244"/>
      <c r="ECO4" s="244"/>
      <c r="ECP4" s="244"/>
      <c r="ECQ4" s="244"/>
      <c r="ECR4" s="244"/>
      <c r="ECS4" s="244"/>
      <c r="ECT4" s="244"/>
      <c r="ECU4" s="244"/>
      <c r="ECV4" s="244"/>
      <c r="ECW4" s="244"/>
      <c r="ECX4" s="244"/>
      <c r="ECY4" s="244"/>
      <c r="ECZ4" s="244"/>
      <c r="EDA4" s="244"/>
      <c r="EDB4" s="244"/>
      <c r="EDC4" s="244"/>
      <c r="EDD4" s="244"/>
      <c r="EDE4" s="244"/>
      <c r="EDF4" s="244"/>
      <c r="EDG4" s="244"/>
      <c r="EDH4" s="244"/>
      <c r="EDI4" s="244"/>
      <c r="EDJ4" s="244"/>
      <c r="EDK4" s="244"/>
      <c r="EDL4" s="244"/>
      <c r="EDM4" s="244"/>
      <c r="EDN4" s="244"/>
      <c r="EDO4" s="244"/>
      <c r="EDP4" s="244"/>
      <c r="EDQ4" s="244"/>
      <c r="EDR4" s="244"/>
      <c r="EDS4" s="244"/>
      <c r="EDT4" s="244"/>
      <c r="EDU4" s="244"/>
      <c r="EDV4" s="244"/>
      <c r="EDW4" s="244"/>
      <c r="EDX4" s="244"/>
      <c r="EDY4" s="244"/>
      <c r="EDZ4" s="244"/>
      <c r="EEA4" s="244"/>
      <c r="EEB4" s="244"/>
      <c r="EEC4" s="244"/>
      <c r="EED4" s="244"/>
      <c r="EEE4" s="244"/>
      <c r="EEF4" s="244"/>
      <c r="EEG4" s="244"/>
      <c r="EEH4" s="244"/>
      <c r="EEI4" s="244"/>
      <c r="EEJ4" s="244"/>
      <c r="EEK4" s="244"/>
      <c r="EEL4" s="244"/>
      <c r="EEM4" s="244"/>
      <c r="EEN4" s="244"/>
      <c r="EEO4" s="244"/>
      <c r="EEP4" s="244"/>
      <c r="EEQ4" s="244"/>
      <c r="EER4" s="244"/>
      <c r="EES4" s="244"/>
      <c r="EET4" s="244"/>
      <c r="EEU4" s="244"/>
      <c r="EEV4" s="244"/>
      <c r="EEW4" s="244"/>
      <c r="EEX4" s="244"/>
      <c r="EEY4" s="244"/>
      <c r="EEZ4" s="244"/>
      <c r="EFA4" s="244"/>
      <c r="EFB4" s="244"/>
      <c r="EFC4" s="244"/>
      <c r="EFD4" s="244"/>
      <c r="EFE4" s="244"/>
      <c r="EFF4" s="244"/>
      <c r="EFG4" s="244"/>
      <c r="EFH4" s="244"/>
      <c r="EFI4" s="244"/>
      <c r="EFJ4" s="244"/>
      <c r="EFK4" s="244"/>
      <c r="EFL4" s="244"/>
      <c r="EFM4" s="244"/>
      <c r="EFN4" s="244"/>
      <c r="EFO4" s="244"/>
      <c r="EFP4" s="244"/>
      <c r="EFQ4" s="244"/>
      <c r="EFR4" s="244"/>
      <c r="EFS4" s="244"/>
      <c r="EFT4" s="244"/>
      <c r="EFU4" s="244"/>
      <c r="EFV4" s="244"/>
      <c r="EFW4" s="244"/>
      <c r="EFX4" s="244"/>
      <c r="EFY4" s="244"/>
      <c r="EFZ4" s="244"/>
      <c r="EGA4" s="244"/>
      <c r="EGB4" s="244"/>
      <c r="EGC4" s="244"/>
      <c r="EGD4" s="244"/>
      <c r="EGE4" s="244"/>
      <c r="EGF4" s="244"/>
      <c r="EGG4" s="244"/>
      <c r="EGH4" s="244"/>
      <c r="EGI4" s="244"/>
      <c r="EGJ4" s="244"/>
      <c r="EGK4" s="244"/>
      <c r="EGL4" s="244"/>
      <c r="EGM4" s="244"/>
      <c r="EGN4" s="244"/>
      <c r="EGO4" s="244"/>
      <c r="EGP4" s="244"/>
      <c r="EGQ4" s="244"/>
      <c r="EGR4" s="244"/>
      <c r="EGS4" s="244"/>
      <c r="EGT4" s="244"/>
      <c r="EGU4" s="244"/>
      <c r="EGV4" s="244"/>
      <c r="EGW4" s="244"/>
      <c r="EGX4" s="244"/>
      <c r="EGY4" s="244"/>
      <c r="EGZ4" s="244"/>
      <c r="EHA4" s="244"/>
      <c r="EHB4" s="244"/>
      <c r="EHC4" s="244"/>
      <c r="EHD4" s="244"/>
      <c r="EHE4" s="244"/>
      <c r="EHF4" s="244"/>
      <c r="EHG4" s="244"/>
      <c r="EHH4" s="244"/>
      <c r="EHI4" s="244"/>
      <c r="EHJ4" s="244"/>
      <c r="EHK4" s="244"/>
      <c r="EHL4" s="244"/>
      <c r="EHM4" s="244"/>
      <c r="EHN4" s="244"/>
      <c r="EHO4" s="244"/>
      <c r="EHP4" s="244"/>
      <c r="EHQ4" s="244"/>
      <c r="EHR4" s="244"/>
      <c r="EHS4" s="244"/>
      <c r="EHT4" s="244"/>
      <c r="EHU4" s="244"/>
      <c r="EHV4" s="244"/>
      <c r="EHW4" s="244"/>
      <c r="EHX4" s="244"/>
      <c r="EHY4" s="244"/>
      <c r="EHZ4" s="244"/>
      <c r="EIA4" s="244"/>
      <c r="EIB4" s="244"/>
      <c r="EIC4" s="244"/>
      <c r="EID4" s="244"/>
      <c r="EIE4" s="244"/>
      <c r="EIF4" s="244"/>
      <c r="EIG4" s="244"/>
      <c r="EIH4" s="244"/>
      <c r="EII4" s="244"/>
      <c r="EIJ4" s="244"/>
      <c r="EIK4" s="244"/>
      <c r="EIL4" s="244"/>
      <c r="EIM4" s="244"/>
      <c r="EIN4" s="244"/>
      <c r="EIO4" s="244"/>
      <c r="EIP4" s="244"/>
      <c r="EIQ4" s="244"/>
      <c r="EIR4" s="244"/>
      <c r="EIS4" s="244"/>
      <c r="EIT4" s="244"/>
      <c r="EIU4" s="244"/>
      <c r="EIV4" s="244"/>
      <c r="EIW4" s="244"/>
      <c r="EIX4" s="244"/>
      <c r="EIY4" s="244"/>
      <c r="EIZ4" s="244"/>
      <c r="EJA4" s="244"/>
      <c r="EJB4" s="244"/>
      <c r="EJC4" s="244"/>
      <c r="EJD4" s="244"/>
      <c r="EJE4" s="244"/>
      <c r="EJF4" s="244"/>
      <c r="EJG4" s="244"/>
      <c r="EJH4" s="244"/>
      <c r="EJI4" s="244"/>
      <c r="EJJ4" s="244"/>
      <c r="EJK4" s="244"/>
      <c r="EJL4" s="244"/>
      <c r="EJM4" s="244"/>
      <c r="EJN4" s="244"/>
      <c r="EJO4" s="244"/>
      <c r="EJP4" s="244"/>
      <c r="EJQ4" s="244"/>
      <c r="EJR4" s="244"/>
      <c r="EJS4" s="244"/>
      <c r="EJT4" s="244"/>
      <c r="EJU4" s="244"/>
      <c r="EJV4" s="244"/>
      <c r="EJW4" s="244"/>
      <c r="EJX4" s="244"/>
      <c r="EJY4" s="244"/>
      <c r="EJZ4" s="244"/>
      <c r="EKA4" s="244"/>
      <c r="EKB4" s="244"/>
      <c r="EKC4" s="244"/>
      <c r="EKD4" s="244"/>
      <c r="EKE4" s="244"/>
      <c r="EKF4" s="244"/>
      <c r="EKG4" s="244"/>
      <c r="EKH4" s="244"/>
      <c r="EKI4" s="244"/>
      <c r="EKJ4" s="244"/>
      <c r="EKK4" s="244"/>
      <c r="EKL4" s="244"/>
      <c r="EKM4" s="244"/>
      <c r="EKN4" s="244"/>
      <c r="EKO4" s="244"/>
      <c r="EKP4" s="244"/>
      <c r="EKQ4" s="244"/>
      <c r="EKR4" s="244"/>
      <c r="EKS4" s="244"/>
      <c r="EKT4" s="244"/>
      <c r="EKU4" s="244"/>
      <c r="EKV4" s="244"/>
      <c r="EKW4" s="244"/>
      <c r="EKX4" s="244"/>
      <c r="EKY4" s="244"/>
      <c r="EKZ4" s="244"/>
      <c r="ELA4" s="244"/>
      <c r="ELB4" s="244"/>
      <c r="ELC4" s="244"/>
      <c r="ELD4" s="244"/>
      <c r="ELE4" s="244"/>
      <c r="ELF4" s="244"/>
      <c r="ELG4" s="244"/>
      <c r="ELH4" s="244"/>
      <c r="ELI4" s="244"/>
      <c r="ELJ4" s="244"/>
      <c r="ELK4" s="244"/>
      <c r="ELL4" s="244"/>
      <c r="ELM4" s="244"/>
      <c r="ELN4" s="244"/>
      <c r="ELO4" s="244"/>
      <c r="ELP4" s="244"/>
      <c r="ELQ4" s="244"/>
      <c r="ELR4" s="244"/>
      <c r="ELS4" s="244"/>
      <c r="ELT4" s="244"/>
      <c r="ELU4" s="244"/>
      <c r="ELV4" s="244"/>
      <c r="ELW4" s="244"/>
      <c r="ELX4" s="244"/>
      <c r="ELY4" s="244"/>
      <c r="ELZ4" s="244"/>
      <c r="EMA4" s="244"/>
      <c r="EMB4" s="244"/>
      <c r="EMC4" s="244"/>
      <c r="EMD4" s="244"/>
      <c r="EME4" s="244"/>
      <c r="EMF4" s="244"/>
      <c r="EMG4" s="244"/>
      <c r="EMH4" s="244"/>
      <c r="EMI4" s="244"/>
      <c r="EMJ4" s="244"/>
      <c r="EMK4" s="244"/>
      <c r="EML4" s="244"/>
      <c r="EMM4" s="244"/>
      <c r="EMN4" s="244"/>
      <c r="EMO4" s="244"/>
      <c r="EMP4" s="244"/>
      <c r="EMQ4" s="244"/>
      <c r="EMR4" s="244"/>
      <c r="EMS4" s="244"/>
      <c r="EMT4" s="244"/>
      <c r="EMU4" s="244"/>
      <c r="EMV4" s="244"/>
      <c r="EMW4" s="244"/>
      <c r="EMX4" s="244"/>
      <c r="EMY4" s="244"/>
      <c r="EMZ4" s="244"/>
      <c r="ENA4" s="244"/>
      <c r="ENB4" s="244"/>
      <c r="ENC4" s="244"/>
      <c r="END4" s="244"/>
      <c r="ENE4" s="244"/>
      <c r="ENF4" s="244"/>
      <c r="ENG4" s="244"/>
      <c r="ENH4" s="244"/>
      <c r="ENI4" s="244"/>
      <c r="ENJ4" s="244"/>
      <c r="ENK4" s="244"/>
      <c r="ENL4" s="244"/>
      <c r="ENM4" s="244"/>
      <c r="ENN4" s="244"/>
      <c r="ENO4" s="244"/>
      <c r="ENP4" s="244"/>
      <c r="ENQ4" s="244"/>
      <c r="ENR4" s="244"/>
      <c r="ENS4" s="244"/>
      <c r="ENT4" s="244"/>
      <c r="ENU4" s="244"/>
      <c r="ENV4" s="244"/>
      <c r="ENW4" s="244"/>
      <c r="ENX4" s="244"/>
      <c r="ENY4" s="244"/>
      <c r="ENZ4" s="244"/>
      <c r="EOA4" s="244"/>
      <c r="EOB4" s="244"/>
      <c r="EOC4" s="244"/>
      <c r="EOD4" s="244"/>
      <c r="EOE4" s="244"/>
      <c r="EOF4" s="244"/>
      <c r="EOG4" s="244"/>
      <c r="EOH4" s="244"/>
      <c r="EOI4" s="244"/>
      <c r="EOJ4" s="244"/>
      <c r="EOK4" s="244"/>
      <c r="EOL4" s="244"/>
      <c r="EOM4" s="244"/>
      <c r="EON4" s="244"/>
      <c r="EOO4" s="244"/>
      <c r="EOP4" s="244"/>
      <c r="EOQ4" s="244"/>
      <c r="EOR4" s="244"/>
      <c r="EOS4" s="244"/>
      <c r="EOT4" s="244"/>
      <c r="EOU4" s="244"/>
      <c r="EOV4" s="244"/>
      <c r="EOW4" s="244"/>
      <c r="EOX4" s="244"/>
      <c r="EOY4" s="244"/>
      <c r="EOZ4" s="244"/>
      <c r="EPA4" s="244"/>
      <c r="EPB4" s="244"/>
      <c r="EPC4" s="244"/>
      <c r="EPD4" s="244"/>
      <c r="EPE4" s="244"/>
      <c r="EPF4" s="244"/>
      <c r="EPG4" s="244"/>
      <c r="EPH4" s="244"/>
      <c r="EPI4" s="244"/>
      <c r="EPJ4" s="244"/>
      <c r="EPK4" s="244"/>
      <c r="EPL4" s="244"/>
      <c r="EPM4" s="244"/>
      <c r="EPN4" s="244"/>
      <c r="EPO4" s="244"/>
      <c r="EPP4" s="244"/>
      <c r="EPQ4" s="244"/>
      <c r="EPR4" s="244"/>
      <c r="EPS4" s="244"/>
      <c r="EPT4" s="244"/>
      <c r="EPU4" s="244"/>
      <c r="EPV4" s="244"/>
      <c r="EPW4" s="244"/>
      <c r="EPX4" s="244"/>
      <c r="EPY4" s="244"/>
      <c r="EPZ4" s="244"/>
      <c r="EQA4" s="244"/>
      <c r="EQB4" s="244"/>
      <c r="EQC4" s="244"/>
      <c r="EQD4" s="244"/>
      <c r="EQE4" s="244"/>
      <c r="EQF4" s="244"/>
      <c r="EQG4" s="244"/>
      <c r="EQH4" s="244"/>
      <c r="EQI4" s="244"/>
      <c r="EQJ4" s="244"/>
      <c r="EQK4" s="244"/>
      <c r="EQL4" s="244"/>
      <c r="EQM4" s="244"/>
      <c r="EQN4" s="244"/>
      <c r="EQO4" s="244"/>
      <c r="EQP4" s="244"/>
      <c r="EQQ4" s="244"/>
      <c r="EQR4" s="244"/>
      <c r="EQS4" s="244"/>
      <c r="EQT4" s="244"/>
      <c r="EQU4" s="244"/>
      <c r="EQV4" s="244"/>
      <c r="EQW4" s="244"/>
      <c r="EQX4" s="244"/>
      <c r="EQY4" s="244"/>
      <c r="EQZ4" s="244"/>
      <c r="ERA4" s="244"/>
      <c r="ERB4" s="244"/>
      <c r="ERC4" s="244"/>
      <c r="ERD4" s="244"/>
      <c r="ERE4" s="244"/>
      <c r="ERF4" s="244"/>
      <c r="ERG4" s="244"/>
      <c r="ERH4" s="244"/>
      <c r="ERI4" s="244"/>
      <c r="ERJ4" s="244"/>
      <c r="ERK4" s="244"/>
      <c r="ERL4" s="244"/>
      <c r="ERM4" s="244"/>
      <c r="ERN4" s="244"/>
      <c r="ERO4" s="244"/>
      <c r="ERP4" s="244"/>
      <c r="ERQ4" s="244"/>
      <c r="ERR4" s="244"/>
      <c r="ERS4" s="244"/>
      <c r="ERT4" s="244"/>
      <c r="ERU4" s="244"/>
      <c r="ERV4" s="244"/>
      <c r="ERW4" s="244"/>
      <c r="ERX4" s="244"/>
      <c r="ERY4" s="244"/>
      <c r="ERZ4" s="244"/>
      <c r="ESA4" s="244"/>
      <c r="ESB4" s="244"/>
      <c r="ESC4" s="244"/>
      <c r="ESD4" s="244"/>
      <c r="ESE4" s="244"/>
      <c r="ESF4" s="244"/>
      <c r="ESG4" s="244"/>
      <c r="ESH4" s="244"/>
      <c r="ESI4" s="244"/>
      <c r="ESJ4" s="244"/>
      <c r="ESK4" s="244"/>
      <c r="ESL4" s="244"/>
      <c r="ESM4" s="244"/>
      <c r="ESN4" s="244"/>
      <c r="ESO4" s="244"/>
      <c r="ESP4" s="244"/>
      <c r="ESQ4" s="244"/>
      <c r="ESR4" s="244"/>
      <c r="ESS4" s="244"/>
      <c r="EST4" s="244"/>
      <c r="ESU4" s="244"/>
      <c r="ESV4" s="244"/>
      <c r="ESW4" s="244"/>
      <c r="ESX4" s="244"/>
      <c r="ESY4" s="244"/>
      <c r="ESZ4" s="244"/>
      <c r="ETA4" s="244"/>
      <c r="ETB4" s="244"/>
      <c r="ETC4" s="244"/>
      <c r="ETD4" s="244"/>
      <c r="ETE4" s="244"/>
      <c r="ETF4" s="244"/>
      <c r="ETG4" s="244"/>
      <c r="ETH4" s="244"/>
      <c r="ETI4" s="244"/>
      <c r="ETJ4" s="244"/>
      <c r="ETK4" s="244"/>
      <c r="ETL4" s="244"/>
      <c r="ETM4" s="244"/>
      <c r="ETN4" s="244"/>
      <c r="ETO4" s="244"/>
      <c r="ETP4" s="244"/>
      <c r="ETQ4" s="244"/>
      <c r="ETR4" s="244"/>
      <c r="ETS4" s="244"/>
      <c r="ETT4" s="244"/>
      <c r="ETU4" s="244"/>
      <c r="ETV4" s="244"/>
      <c r="ETW4" s="244"/>
      <c r="ETX4" s="244"/>
      <c r="ETY4" s="244"/>
      <c r="ETZ4" s="244"/>
      <c r="EUA4" s="244"/>
      <c r="EUB4" s="244"/>
      <c r="EUC4" s="244"/>
      <c r="EUD4" s="244"/>
      <c r="EUE4" s="244"/>
      <c r="EUF4" s="244"/>
      <c r="EUG4" s="244"/>
      <c r="EUH4" s="244"/>
      <c r="EUI4" s="244"/>
      <c r="EUJ4" s="244"/>
      <c r="EUK4" s="244"/>
      <c r="EUL4" s="244"/>
      <c r="EUM4" s="244"/>
      <c r="EUN4" s="244"/>
      <c r="EUO4" s="244"/>
      <c r="EUP4" s="244"/>
      <c r="EUQ4" s="244"/>
      <c r="EUR4" s="244"/>
      <c r="EUS4" s="244"/>
      <c r="EUT4" s="244"/>
      <c r="EUU4" s="244"/>
      <c r="EUV4" s="244"/>
      <c r="EUW4" s="244"/>
      <c r="EUX4" s="244"/>
      <c r="EUY4" s="244"/>
      <c r="EUZ4" s="244"/>
      <c r="EVA4" s="244"/>
      <c r="EVB4" s="244"/>
      <c r="EVC4" s="244"/>
      <c r="EVD4" s="244"/>
      <c r="EVE4" s="244"/>
      <c r="EVF4" s="244"/>
      <c r="EVG4" s="244"/>
      <c r="EVH4" s="244"/>
      <c r="EVI4" s="244"/>
      <c r="EVJ4" s="244"/>
      <c r="EVK4" s="244"/>
      <c r="EVL4" s="244"/>
      <c r="EVM4" s="244"/>
      <c r="EVN4" s="244"/>
      <c r="EVO4" s="244"/>
      <c r="EVP4" s="244"/>
      <c r="EVQ4" s="244"/>
      <c r="EVR4" s="244"/>
      <c r="EVS4" s="244"/>
      <c r="EVT4" s="244"/>
      <c r="EVU4" s="244"/>
      <c r="EVV4" s="244"/>
      <c r="EVW4" s="244"/>
      <c r="EVX4" s="244"/>
      <c r="EVY4" s="244"/>
      <c r="EVZ4" s="244"/>
      <c r="EWA4" s="244"/>
      <c r="EWB4" s="244"/>
      <c r="EWC4" s="244"/>
      <c r="EWD4" s="244"/>
      <c r="EWE4" s="244"/>
      <c r="EWF4" s="244"/>
      <c r="EWG4" s="244"/>
      <c r="EWH4" s="244"/>
      <c r="EWI4" s="244"/>
      <c r="EWJ4" s="244"/>
      <c r="EWK4" s="244"/>
      <c r="EWL4" s="244"/>
      <c r="EWM4" s="244"/>
      <c r="EWN4" s="244"/>
      <c r="EWO4" s="244"/>
      <c r="EWP4" s="244"/>
      <c r="EWQ4" s="244"/>
      <c r="EWR4" s="244"/>
      <c r="EWS4" s="244"/>
      <c r="EWT4" s="244"/>
      <c r="EWU4" s="244"/>
      <c r="EWV4" s="244"/>
      <c r="EWW4" s="244"/>
      <c r="EWX4" s="244"/>
      <c r="EWY4" s="244"/>
      <c r="EWZ4" s="244"/>
      <c r="EXA4" s="244"/>
      <c r="EXB4" s="244"/>
      <c r="EXC4" s="244"/>
      <c r="EXD4" s="244"/>
      <c r="EXE4" s="244"/>
      <c r="EXF4" s="244"/>
      <c r="EXG4" s="244"/>
      <c r="EXH4" s="244"/>
      <c r="EXI4" s="244"/>
      <c r="EXJ4" s="244"/>
      <c r="EXK4" s="244"/>
      <c r="EXL4" s="244"/>
      <c r="EXM4" s="244"/>
      <c r="EXN4" s="244"/>
      <c r="EXO4" s="244"/>
      <c r="EXP4" s="244"/>
      <c r="EXQ4" s="244"/>
      <c r="EXR4" s="244"/>
      <c r="EXS4" s="244"/>
      <c r="EXT4" s="244"/>
      <c r="EXU4" s="244"/>
      <c r="EXV4" s="244"/>
      <c r="EXW4" s="244"/>
      <c r="EXX4" s="244"/>
      <c r="EXY4" s="244"/>
      <c r="EXZ4" s="244"/>
      <c r="EYA4" s="244"/>
      <c r="EYB4" s="244"/>
      <c r="EYC4" s="244"/>
      <c r="EYD4" s="244"/>
      <c r="EYE4" s="244"/>
      <c r="EYF4" s="244"/>
      <c r="EYG4" s="244"/>
      <c r="EYH4" s="244"/>
      <c r="EYI4" s="244"/>
      <c r="EYJ4" s="244"/>
      <c r="EYK4" s="244"/>
      <c r="EYL4" s="244"/>
      <c r="EYM4" s="244"/>
      <c r="EYN4" s="244"/>
      <c r="EYO4" s="244"/>
      <c r="EYP4" s="244"/>
      <c r="EYQ4" s="244"/>
      <c r="EYR4" s="244"/>
      <c r="EYS4" s="244"/>
      <c r="EYT4" s="244"/>
      <c r="EYU4" s="244"/>
      <c r="EYV4" s="244"/>
      <c r="EYW4" s="244"/>
      <c r="EYX4" s="244"/>
      <c r="EYY4" s="244"/>
      <c r="EYZ4" s="244"/>
      <c r="EZA4" s="244"/>
      <c r="EZB4" s="244"/>
      <c r="EZC4" s="244"/>
      <c r="EZD4" s="244"/>
      <c r="EZE4" s="244"/>
      <c r="EZF4" s="244"/>
      <c r="EZG4" s="244"/>
      <c r="EZH4" s="244"/>
      <c r="EZI4" s="244"/>
      <c r="EZJ4" s="244"/>
      <c r="EZK4" s="244"/>
      <c r="EZL4" s="244"/>
      <c r="EZM4" s="244"/>
      <c r="EZN4" s="244"/>
      <c r="EZO4" s="244"/>
      <c r="EZP4" s="244"/>
      <c r="EZQ4" s="244"/>
      <c r="EZR4" s="244"/>
      <c r="EZS4" s="244"/>
      <c r="EZT4" s="244"/>
      <c r="EZU4" s="244"/>
      <c r="EZV4" s="244"/>
      <c r="EZW4" s="244"/>
      <c r="EZX4" s="244"/>
      <c r="EZY4" s="244"/>
      <c r="EZZ4" s="244"/>
      <c r="FAA4" s="244"/>
      <c r="FAB4" s="244"/>
      <c r="FAC4" s="244"/>
      <c r="FAD4" s="244"/>
      <c r="FAE4" s="244"/>
      <c r="FAF4" s="244"/>
      <c r="FAG4" s="244"/>
      <c r="FAH4" s="244"/>
      <c r="FAI4" s="244"/>
      <c r="FAJ4" s="244"/>
      <c r="FAK4" s="244"/>
      <c r="FAL4" s="244"/>
      <c r="FAM4" s="244"/>
      <c r="FAN4" s="244"/>
      <c r="FAO4" s="244"/>
      <c r="FAP4" s="244"/>
      <c r="FAQ4" s="244"/>
      <c r="FAR4" s="244"/>
      <c r="FAS4" s="244"/>
      <c r="FAT4" s="244"/>
      <c r="FAU4" s="244"/>
      <c r="FAV4" s="244"/>
      <c r="FAW4" s="244"/>
      <c r="FAX4" s="244"/>
      <c r="FAY4" s="244"/>
      <c r="FAZ4" s="244"/>
      <c r="FBA4" s="244"/>
      <c r="FBB4" s="244"/>
      <c r="FBC4" s="244"/>
      <c r="FBD4" s="244"/>
      <c r="FBE4" s="244"/>
      <c r="FBF4" s="244"/>
      <c r="FBG4" s="244"/>
      <c r="FBH4" s="244"/>
      <c r="FBI4" s="244"/>
      <c r="FBJ4" s="244"/>
      <c r="FBK4" s="244"/>
      <c r="FBL4" s="244"/>
      <c r="FBM4" s="244"/>
      <c r="FBN4" s="244"/>
      <c r="FBO4" s="244"/>
      <c r="FBP4" s="244"/>
      <c r="FBQ4" s="244"/>
      <c r="FBR4" s="244"/>
      <c r="FBS4" s="244"/>
      <c r="FBT4" s="244"/>
      <c r="FBU4" s="244"/>
      <c r="FBV4" s="244"/>
      <c r="FBW4" s="244"/>
      <c r="FBX4" s="244"/>
      <c r="FBY4" s="244"/>
      <c r="FBZ4" s="244"/>
      <c r="FCA4" s="244"/>
      <c r="FCB4" s="244"/>
      <c r="FCC4" s="244"/>
      <c r="FCD4" s="244"/>
      <c r="FCE4" s="244"/>
      <c r="FCF4" s="244"/>
      <c r="FCG4" s="244"/>
      <c r="FCH4" s="244"/>
      <c r="FCI4" s="244"/>
      <c r="FCJ4" s="244"/>
      <c r="FCK4" s="244"/>
      <c r="FCL4" s="244"/>
      <c r="FCM4" s="244"/>
      <c r="FCN4" s="244"/>
      <c r="FCO4" s="244"/>
      <c r="FCP4" s="244"/>
      <c r="FCQ4" s="244"/>
      <c r="FCR4" s="244"/>
      <c r="FCS4" s="244"/>
      <c r="FCT4" s="244"/>
      <c r="FCU4" s="244"/>
      <c r="FCV4" s="244"/>
      <c r="FCW4" s="244"/>
      <c r="FCX4" s="244"/>
      <c r="FCY4" s="244"/>
      <c r="FCZ4" s="244"/>
      <c r="FDA4" s="244"/>
      <c r="FDB4" s="244"/>
      <c r="FDC4" s="244"/>
      <c r="FDD4" s="244"/>
      <c r="FDE4" s="244"/>
      <c r="FDF4" s="244"/>
      <c r="FDG4" s="244"/>
      <c r="FDH4" s="244"/>
      <c r="FDI4" s="244"/>
      <c r="FDJ4" s="244"/>
      <c r="FDK4" s="244"/>
      <c r="FDL4" s="244"/>
      <c r="FDM4" s="244"/>
      <c r="FDN4" s="244"/>
      <c r="FDO4" s="244"/>
      <c r="FDP4" s="244"/>
      <c r="FDQ4" s="244"/>
      <c r="FDR4" s="244"/>
      <c r="FDS4" s="244"/>
      <c r="FDT4" s="244"/>
      <c r="FDU4" s="244"/>
      <c r="FDV4" s="244"/>
      <c r="FDW4" s="244"/>
      <c r="FDX4" s="244"/>
      <c r="FDY4" s="244"/>
      <c r="FDZ4" s="244"/>
      <c r="FEA4" s="244"/>
      <c r="FEB4" s="244"/>
      <c r="FEC4" s="244"/>
      <c r="FED4" s="244"/>
      <c r="FEE4" s="244"/>
      <c r="FEF4" s="244"/>
      <c r="FEG4" s="244"/>
      <c r="FEH4" s="244"/>
      <c r="FEI4" s="244"/>
      <c r="FEJ4" s="244"/>
      <c r="FEK4" s="244"/>
      <c r="FEL4" s="244"/>
      <c r="FEM4" s="244"/>
      <c r="FEN4" s="244"/>
      <c r="FEO4" s="244"/>
      <c r="FEP4" s="244"/>
      <c r="FEQ4" s="244"/>
      <c r="FER4" s="244"/>
      <c r="FES4" s="244"/>
      <c r="FET4" s="244"/>
      <c r="FEU4" s="244"/>
      <c r="FEV4" s="244"/>
      <c r="FEW4" s="244"/>
      <c r="FEX4" s="244"/>
      <c r="FEY4" s="244"/>
      <c r="FEZ4" s="244"/>
      <c r="FFA4" s="244"/>
      <c r="FFB4" s="244"/>
      <c r="FFC4" s="244"/>
      <c r="FFD4" s="244"/>
      <c r="FFE4" s="244"/>
      <c r="FFF4" s="244"/>
      <c r="FFG4" s="244"/>
      <c r="FFH4" s="244"/>
      <c r="FFI4" s="244"/>
      <c r="FFJ4" s="244"/>
      <c r="FFK4" s="244"/>
      <c r="FFL4" s="244"/>
      <c r="FFM4" s="244"/>
      <c r="FFN4" s="244"/>
      <c r="FFO4" s="244"/>
      <c r="FFP4" s="244"/>
      <c r="FFQ4" s="244"/>
      <c r="FFR4" s="244"/>
      <c r="FFS4" s="244"/>
      <c r="FFT4" s="244"/>
      <c r="FFU4" s="244"/>
      <c r="FFV4" s="244"/>
      <c r="FFW4" s="244"/>
      <c r="FFX4" s="244"/>
      <c r="FFY4" s="244"/>
      <c r="FFZ4" s="244"/>
      <c r="FGA4" s="244"/>
      <c r="FGB4" s="244"/>
      <c r="FGC4" s="244"/>
      <c r="FGD4" s="244"/>
      <c r="FGE4" s="244"/>
      <c r="FGF4" s="244"/>
      <c r="FGG4" s="244"/>
      <c r="FGH4" s="244"/>
      <c r="FGI4" s="244"/>
      <c r="FGJ4" s="244"/>
      <c r="FGK4" s="244"/>
      <c r="FGL4" s="244"/>
      <c r="FGM4" s="244"/>
      <c r="FGN4" s="244"/>
      <c r="FGO4" s="244"/>
      <c r="FGP4" s="244"/>
      <c r="FGQ4" s="244"/>
      <c r="FGR4" s="244"/>
      <c r="FGS4" s="244"/>
      <c r="FGT4" s="244"/>
      <c r="FGU4" s="244"/>
      <c r="FGV4" s="244"/>
      <c r="FGW4" s="244"/>
      <c r="FGX4" s="244"/>
      <c r="FGY4" s="244"/>
      <c r="FGZ4" s="244"/>
      <c r="FHA4" s="244"/>
      <c r="FHB4" s="244"/>
      <c r="FHC4" s="244"/>
      <c r="FHD4" s="244"/>
      <c r="FHE4" s="244"/>
      <c r="FHF4" s="244"/>
      <c r="FHG4" s="244"/>
      <c r="FHH4" s="244"/>
      <c r="FHI4" s="244"/>
      <c r="FHJ4" s="244"/>
      <c r="FHK4" s="244"/>
      <c r="FHL4" s="244"/>
      <c r="FHM4" s="244"/>
      <c r="FHN4" s="244"/>
      <c r="FHO4" s="244"/>
      <c r="FHP4" s="244"/>
      <c r="FHQ4" s="244"/>
      <c r="FHR4" s="244"/>
      <c r="FHS4" s="244"/>
      <c r="FHT4" s="244"/>
      <c r="FHU4" s="244"/>
      <c r="FHV4" s="244"/>
      <c r="FHW4" s="244"/>
      <c r="FHX4" s="244"/>
      <c r="FHY4" s="244"/>
      <c r="FHZ4" s="244"/>
      <c r="FIA4" s="244"/>
      <c r="FIB4" s="244"/>
      <c r="FIC4" s="244"/>
      <c r="FID4" s="244"/>
      <c r="FIE4" s="244"/>
      <c r="FIF4" s="244"/>
      <c r="FIG4" s="244"/>
      <c r="FIH4" s="244"/>
      <c r="FII4" s="244"/>
      <c r="FIJ4" s="244"/>
      <c r="FIK4" s="244"/>
      <c r="FIL4" s="244"/>
      <c r="FIM4" s="244"/>
      <c r="FIN4" s="244"/>
      <c r="FIO4" s="244"/>
      <c r="FIP4" s="244"/>
      <c r="FIQ4" s="244"/>
      <c r="FIR4" s="244"/>
      <c r="FIS4" s="244"/>
      <c r="FIT4" s="244"/>
      <c r="FIU4" s="244"/>
      <c r="FIV4" s="244"/>
      <c r="FIW4" s="244"/>
      <c r="FIX4" s="244"/>
      <c r="FIY4" s="244"/>
      <c r="FIZ4" s="244"/>
      <c r="FJA4" s="244"/>
      <c r="FJB4" s="244"/>
      <c r="FJC4" s="244"/>
      <c r="FJD4" s="244"/>
      <c r="FJE4" s="244"/>
      <c r="FJF4" s="244"/>
      <c r="FJG4" s="244"/>
      <c r="FJH4" s="244"/>
      <c r="FJI4" s="244"/>
      <c r="FJJ4" s="244"/>
      <c r="FJK4" s="244"/>
      <c r="FJL4" s="244"/>
      <c r="FJM4" s="244"/>
      <c r="FJN4" s="244"/>
      <c r="FJO4" s="244"/>
      <c r="FJP4" s="244"/>
      <c r="FJQ4" s="244"/>
      <c r="FJR4" s="244"/>
      <c r="FJS4" s="244"/>
      <c r="FJT4" s="244"/>
      <c r="FJU4" s="244"/>
      <c r="FJV4" s="244"/>
      <c r="FJW4" s="244"/>
      <c r="FJX4" s="244"/>
      <c r="FJY4" s="244"/>
      <c r="FJZ4" s="244"/>
      <c r="FKA4" s="244"/>
      <c r="FKB4" s="244"/>
      <c r="FKC4" s="244"/>
      <c r="FKD4" s="244"/>
      <c r="FKE4" s="244"/>
      <c r="FKF4" s="244"/>
      <c r="FKG4" s="244"/>
      <c r="FKH4" s="244"/>
      <c r="FKI4" s="244"/>
      <c r="FKJ4" s="244"/>
      <c r="FKK4" s="244"/>
      <c r="FKL4" s="244"/>
      <c r="FKM4" s="244"/>
      <c r="FKN4" s="244"/>
      <c r="FKO4" s="244"/>
      <c r="FKP4" s="244"/>
      <c r="FKQ4" s="244"/>
      <c r="FKR4" s="244"/>
      <c r="FKS4" s="244"/>
      <c r="FKT4" s="244"/>
      <c r="FKU4" s="244"/>
      <c r="FKV4" s="244"/>
      <c r="FKW4" s="244"/>
      <c r="FKX4" s="244"/>
      <c r="FKY4" s="244"/>
      <c r="FKZ4" s="244"/>
      <c r="FLA4" s="244"/>
      <c r="FLB4" s="244"/>
      <c r="FLC4" s="244"/>
      <c r="FLD4" s="244"/>
      <c r="FLE4" s="244"/>
      <c r="FLF4" s="244"/>
      <c r="FLG4" s="244"/>
      <c r="FLH4" s="244"/>
      <c r="FLI4" s="244"/>
      <c r="FLJ4" s="244"/>
      <c r="FLK4" s="244"/>
      <c r="FLL4" s="244"/>
      <c r="FLM4" s="244"/>
      <c r="FLN4" s="244"/>
      <c r="FLO4" s="244"/>
      <c r="FLP4" s="244"/>
      <c r="FLQ4" s="244"/>
      <c r="FLR4" s="244"/>
      <c r="FLS4" s="244"/>
      <c r="FLT4" s="244"/>
      <c r="FLU4" s="244"/>
      <c r="FLV4" s="244"/>
      <c r="FLW4" s="244"/>
      <c r="FLX4" s="244"/>
      <c r="FLY4" s="244"/>
      <c r="FLZ4" s="244"/>
      <c r="FMA4" s="244"/>
      <c r="FMB4" s="244"/>
      <c r="FMC4" s="244"/>
      <c r="FMD4" s="244"/>
      <c r="FME4" s="244"/>
      <c r="FMF4" s="244"/>
      <c r="FMG4" s="244"/>
      <c r="FMH4" s="244"/>
      <c r="FMI4" s="244"/>
      <c r="FMJ4" s="244"/>
      <c r="FMK4" s="244"/>
      <c r="FML4" s="244"/>
      <c r="FMM4" s="244"/>
      <c r="FMN4" s="244"/>
      <c r="FMO4" s="244"/>
      <c r="FMP4" s="244"/>
      <c r="FMQ4" s="244"/>
      <c r="FMR4" s="244"/>
      <c r="FMS4" s="244"/>
      <c r="FMT4" s="244"/>
      <c r="FMU4" s="244"/>
      <c r="FMV4" s="244"/>
      <c r="FMW4" s="244"/>
      <c r="FMX4" s="244"/>
      <c r="FMY4" s="244"/>
      <c r="FMZ4" s="244"/>
      <c r="FNA4" s="244"/>
      <c r="FNB4" s="244"/>
      <c r="FNC4" s="244"/>
      <c r="FND4" s="244"/>
      <c r="FNE4" s="244"/>
      <c r="FNF4" s="244"/>
      <c r="FNG4" s="244"/>
      <c r="FNH4" s="244"/>
      <c r="FNI4" s="244"/>
      <c r="FNJ4" s="244"/>
      <c r="FNK4" s="244"/>
      <c r="FNL4" s="244"/>
      <c r="FNM4" s="244"/>
      <c r="FNN4" s="244"/>
      <c r="FNO4" s="244"/>
      <c r="FNP4" s="244"/>
      <c r="FNQ4" s="244"/>
      <c r="FNR4" s="244"/>
      <c r="FNS4" s="244"/>
      <c r="FNT4" s="244"/>
      <c r="FNU4" s="244"/>
      <c r="FNV4" s="244"/>
      <c r="FNW4" s="244"/>
      <c r="FNX4" s="244"/>
      <c r="FNY4" s="244"/>
      <c r="FNZ4" s="244"/>
      <c r="FOA4" s="244"/>
      <c r="FOB4" s="244"/>
      <c r="FOC4" s="244"/>
      <c r="FOD4" s="244"/>
      <c r="FOE4" s="244"/>
      <c r="FOF4" s="244"/>
      <c r="FOG4" s="244"/>
      <c r="FOH4" s="244"/>
      <c r="FOI4" s="244"/>
      <c r="FOJ4" s="244"/>
      <c r="FOK4" s="244"/>
      <c r="FOL4" s="244"/>
      <c r="FOM4" s="244"/>
      <c r="FON4" s="244"/>
      <c r="FOO4" s="244"/>
      <c r="FOP4" s="244"/>
      <c r="FOQ4" s="244"/>
      <c r="FOR4" s="244"/>
      <c r="FOS4" s="244"/>
      <c r="FOT4" s="244"/>
      <c r="FOU4" s="244"/>
      <c r="FOV4" s="244"/>
      <c r="FOW4" s="244"/>
      <c r="FOX4" s="244"/>
      <c r="FOY4" s="244"/>
      <c r="FOZ4" s="244"/>
      <c r="FPA4" s="244"/>
      <c r="FPB4" s="244"/>
      <c r="FPC4" s="244"/>
      <c r="FPD4" s="244"/>
      <c r="FPE4" s="244"/>
      <c r="FPF4" s="244"/>
      <c r="FPG4" s="244"/>
      <c r="FPH4" s="244"/>
      <c r="FPI4" s="244"/>
      <c r="FPJ4" s="244"/>
      <c r="FPK4" s="244"/>
      <c r="FPL4" s="244"/>
      <c r="FPM4" s="244"/>
      <c r="FPN4" s="244"/>
      <c r="FPO4" s="244"/>
      <c r="FPP4" s="244"/>
      <c r="FPQ4" s="244"/>
      <c r="FPR4" s="244"/>
      <c r="FPS4" s="244"/>
      <c r="FPT4" s="244"/>
      <c r="FPU4" s="244"/>
      <c r="FPV4" s="244"/>
      <c r="FPW4" s="244"/>
      <c r="FPX4" s="244"/>
      <c r="FPY4" s="244"/>
      <c r="FPZ4" s="244"/>
      <c r="FQA4" s="244"/>
      <c r="FQB4" s="244"/>
      <c r="FQC4" s="244"/>
      <c r="FQD4" s="244"/>
      <c r="FQE4" s="244"/>
      <c r="FQF4" s="244"/>
      <c r="FQG4" s="244"/>
      <c r="FQH4" s="244"/>
      <c r="FQI4" s="244"/>
      <c r="FQJ4" s="244"/>
      <c r="FQK4" s="244"/>
      <c r="FQL4" s="244"/>
      <c r="FQM4" s="244"/>
      <c r="FQN4" s="244"/>
      <c r="FQO4" s="244"/>
      <c r="FQP4" s="244"/>
      <c r="FQQ4" s="244"/>
      <c r="FQR4" s="244"/>
      <c r="FQS4" s="244"/>
      <c r="FQT4" s="244"/>
      <c r="FQU4" s="244"/>
      <c r="FQV4" s="244"/>
      <c r="FQW4" s="244"/>
      <c r="FQX4" s="244"/>
      <c r="FQY4" s="244"/>
      <c r="FQZ4" s="244"/>
      <c r="FRA4" s="244"/>
      <c r="FRB4" s="244"/>
      <c r="FRC4" s="244"/>
      <c r="FRD4" s="244"/>
      <c r="FRE4" s="244"/>
      <c r="FRF4" s="244"/>
      <c r="FRG4" s="244"/>
      <c r="FRH4" s="244"/>
      <c r="FRI4" s="244"/>
      <c r="FRJ4" s="244"/>
      <c r="FRK4" s="244"/>
      <c r="FRL4" s="244"/>
      <c r="FRM4" s="244"/>
      <c r="FRN4" s="244"/>
      <c r="FRO4" s="244"/>
      <c r="FRP4" s="244"/>
      <c r="FRQ4" s="244"/>
      <c r="FRR4" s="244"/>
      <c r="FRS4" s="244"/>
      <c r="FRT4" s="244"/>
      <c r="FRU4" s="244"/>
      <c r="FRV4" s="244"/>
      <c r="FRW4" s="244"/>
      <c r="FRX4" s="244"/>
      <c r="FRY4" s="244"/>
      <c r="FRZ4" s="244"/>
      <c r="FSA4" s="244"/>
      <c r="FSB4" s="244"/>
      <c r="FSC4" s="244"/>
      <c r="FSD4" s="244"/>
      <c r="FSE4" s="244"/>
      <c r="FSF4" s="244"/>
      <c r="FSG4" s="244"/>
      <c r="FSH4" s="244"/>
      <c r="FSI4" s="244"/>
      <c r="FSJ4" s="244"/>
      <c r="FSK4" s="244"/>
      <c r="FSL4" s="244"/>
      <c r="FSM4" s="244"/>
      <c r="FSN4" s="244"/>
      <c r="FSO4" s="244"/>
      <c r="FSP4" s="244"/>
      <c r="FSQ4" s="244"/>
      <c r="FSR4" s="244"/>
      <c r="FSS4" s="244"/>
      <c r="FST4" s="244"/>
      <c r="FSU4" s="244"/>
      <c r="FSV4" s="244"/>
      <c r="FSW4" s="244"/>
      <c r="FSX4" s="244"/>
      <c r="FSY4" s="244"/>
      <c r="FSZ4" s="244"/>
      <c r="FTA4" s="244"/>
      <c r="FTB4" s="244"/>
      <c r="FTC4" s="244"/>
      <c r="FTD4" s="244"/>
      <c r="FTE4" s="244"/>
      <c r="FTF4" s="244"/>
      <c r="FTG4" s="244"/>
      <c r="FTH4" s="244"/>
      <c r="FTI4" s="244"/>
      <c r="FTJ4" s="244"/>
      <c r="FTK4" s="244"/>
      <c r="FTL4" s="244"/>
      <c r="FTM4" s="244"/>
      <c r="FTN4" s="244"/>
      <c r="FTO4" s="244"/>
      <c r="FTP4" s="244"/>
      <c r="FTQ4" s="244"/>
      <c r="FTR4" s="244"/>
      <c r="FTS4" s="244"/>
      <c r="FTT4" s="244"/>
      <c r="FTU4" s="244"/>
      <c r="FTV4" s="244"/>
      <c r="FTW4" s="244"/>
      <c r="FTX4" s="244"/>
      <c r="FTY4" s="244"/>
      <c r="FTZ4" s="244"/>
      <c r="FUA4" s="244"/>
      <c r="FUB4" s="244"/>
      <c r="FUC4" s="244"/>
      <c r="FUD4" s="244"/>
      <c r="FUE4" s="244"/>
      <c r="FUF4" s="244"/>
      <c r="FUG4" s="244"/>
      <c r="FUH4" s="244"/>
      <c r="FUI4" s="244"/>
      <c r="FUJ4" s="244"/>
      <c r="FUK4" s="244"/>
      <c r="FUL4" s="244"/>
      <c r="FUM4" s="244"/>
      <c r="FUN4" s="244"/>
      <c r="FUO4" s="244"/>
      <c r="FUP4" s="244"/>
      <c r="FUQ4" s="244"/>
      <c r="FUR4" s="244"/>
      <c r="FUS4" s="244"/>
      <c r="FUT4" s="244"/>
      <c r="FUU4" s="244"/>
      <c r="FUV4" s="244"/>
      <c r="FUW4" s="244"/>
      <c r="FUX4" s="244"/>
      <c r="FUY4" s="244"/>
      <c r="FUZ4" s="244"/>
      <c r="FVA4" s="244"/>
      <c r="FVB4" s="244"/>
      <c r="FVC4" s="244"/>
      <c r="FVD4" s="244"/>
      <c r="FVE4" s="244"/>
      <c r="FVF4" s="244"/>
      <c r="FVG4" s="244"/>
      <c r="FVH4" s="244"/>
      <c r="FVI4" s="244"/>
      <c r="FVJ4" s="244"/>
      <c r="FVK4" s="244"/>
      <c r="FVL4" s="244"/>
      <c r="FVM4" s="244"/>
      <c r="FVN4" s="244"/>
      <c r="FVO4" s="244"/>
      <c r="FVP4" s="244"/>
      <c r="FVQ4" s="244"/>
      <c r="FVR4" s="244"/>
      <c r="FVS4" s="244"/>
      <c r="FVT4" s="244"/>
      <c r="FVU4" s="244"/>
      <c r="FVV4" s="244"/>
      <c r="FVW4" s="244"/>
      <c r="FVX4" s="244"/>
      <c r="FVY4" s="244"/>
      <c r="FVZ4" s="244"/>
      <c r="FWA4" s="244"/>
      <c r="FWB4" s="244"/>
      <c r="FWC4" s="244"/>
      <c r="FWD4" s="244"/>
      <c r="FWE4" s="244"/>
      <c r="FWF4" s="244"/>
      <c r="FWG4" s="244"/>
      <c r="FWH4" s="244"/>
      <c r="FWI4" s="244"/>
      <c r="FWJ4" s="244"/>
      <c r="FWK4" s="244"/>
      <c r="FWL4" s="244"/>
      <c r="FWM4" s="244"/>
      <c r="FWN4" s="244"/>
      <c r="FWO4" s="244"/>
      <c r="FWP4" s="244"/>
      <c r="FWQ4" s="244"/>
      <c r="FWR4" s="244"/>
      <c r="FWS4" s="244"/>
      <c r="FWT4" s="244"/>
      <c r="FWU4" s="244"/>
      <c r="FWV4" s="244"/>
      <c r="FWW4" s="244"/>
      <c r="FWX4" s="244"/>
      <c r="FWY4" s="244"/>
      <c r="FWZ4" s="244"/>
      <c r="FXA4" s="244"/>
      <c r="FXB4" s="244"/>
      <c r="FXC4" s="244"/>
      <c r="FXD4" s="244"/>
      <c r="FXE4" s="244"/>
      <c r="FXF4" s="244"/>
      <c r="FXG4" s="244"/>
      <c r="FXH4" s="244"/>
      <c r="FXI4" s="244"/>
      <c r="FXJ4" s="244"/>
      <c r="FXK4" s="244"/>
      <c r="FXL4" s="244"/>
      <c r="FXM4" s="244"/>
      <c r="FXN4" s="244"/>
      <c r="FXO4" s="244"/>
      <c r="FXP4" s="244"/>
      <c r="FXQ4" s="244"/>
      <c r="FXR4" s="244"/>
      <c r="FXS4" s="244"/>
      <c r="FXT4" s="244"/>
      <c r="FXU4" s="244"/>
      <c r="FXV4" s="244"/>
      <c r="FXW4" s="244"/>
      <c r="FXX4" s="244"/>
      <c r="FXY4" s="244"/>
      <c r="FXZ4" s="244"/>
      <c r="FYA4" s="244"/>
      <c r="FYB4" s="244"/>
      <c r="FYC4" s="244"/>
      <c r="FYD4" s="244"/>
      <c r="FYE4" s="244"/>
      <c r="FYF4" s="244"/>
      <c r="FYG4" s="244"/>
      <c r="FYH4" s="244"/>
      <c r="FYI4" s="244"/>
      <c r="FYJ4" s="244"/>
      <c r="FYK4" s="244"/>
      <c r="FYL4" s="244"/>
      <c r="FYM4" s="244"/>
      <c r="FYN4" s="244"/>
      <c r="FYO4" s="244"/>
      <c r="FYP4" s="244"/>
      <c r="FYQ4" s="244"/>
      <c r="FYR4" s="244"/>
      <c r="FYS4" s="244"/>
      <c r="FYT4" s="244"/>
      <c r="FYU4" s="244"/>
      <c r="FYV4" s="244"/>
      <c r="FYW4" s="244"/>
      <c r="FYX4" s="244"/>
      <c r="FYY4" s="244"/>
      <c r="FYZ4" s="244"/>
      <c r="FZA4" s="244"/>
      <c r="FZB4" s="244"/>
      <c r="FZC4" s="244"/>
      <c r="FZD4" s="244"/>
      <c r="FZE4" s="244"/>
      <c r="FZF4" s="244"/>
      <c r="FZG4" s="244"/>
      <c r="FZH4" s="244"/>
      <c r="FZI4" s="244"/>
      <c r="FZJ4" s="244"/>
      <c r="FZK4" s="244"/>
      <c r="FZL4" s="244"/>
      <c r="FZM4" s="244"/>
      <c r="FZN4" s="244"/>
      <c r="FZO4" s="244"/>
      <c r="FZP4" s="244"/>
      <c r="FZQ4" s="244"/>
      <c r="FZR4" s="244"/>
      <c r="FZS4" s="244"/>
      <c r="FZT4" s="244"/>
      <c r="FZU4" s="244"/>
      <c r="FZV4" s="244"/>
      <c r="FZW4" s="244"/>
      <c r="FZX4" s="244"/>
      <c r="FZY4" s="244"/>
      <c r="FZZ4" s="244"/>
      <c r="GAA4" s="244"/>
      <c r="GAB4" s="244"/>
      <c r="GAC4" s="244"/>
      <c r="GAD4" s="244"/>
      <c r="GAE4" s="244"/>
      <c r="GAF4" s="244"/>
      <c r="GAG4" s="244"/>
      <c r="GAH4" s="244"/>
      <c r="GAI4" s="244"/>
      <c r="GAJ4" s="244"/>
      <c r="GAK4" s="244"/>
      <c r="GAL4" s="244"/>
      <c r="GAM4" s="244"/>
      <c r="GAN4" s="244"/>
      <c r="GAO4" s="244"/>
      <c r="GAP4" s="244"/>
      <c r="GAQ4" s="244"/>
      <c r="GAR4" s="244"/>
      <c r="GAS4" s="244"/>
      <c r="GAT4" s="244"/>
      <c r="GAU4" s="244"/>
      <c r="GAV4" s="244"/>
      <c r="GAW4" s="244"/>
      <c r="GAX4" s="244"/>
      <c r="GAY4" s="244"/>
      <c r="GAZ4" s="244"/>
      <c r="GBA4" s="244"/>
      <c r="GBB4" s="244"/>
      <c r="GBC4" s="244"/>
      <c r="GBD4" s="244"/>
      <c r="GBE4" s="244"/>
      <c r="GBF4" s="244"/>
      <c r="GBG4" s="244"/>
      <c r="GBH4" s="244"/>
      <c r="GBI4" s="244"/>
      <c r="GBJ4" s="244"/>
      <c r="GBK4" s="244"/>
      <c r="GBL4" s="244"/>
      <c r="GBM4" s="244"/>
      <c r="GBN4" s="244"/>
      <c r="GBO4" s="244"/>
      <c r="GBP4" s="244"/>
      <c r="GBQ4" s="244"/>
      <c r="GBR4" s="244"/>
      <c r="GBS4" s="244"/>
      <c r="GBT4" s="244"/>
      <c r="GBU4" s="244"/>
      <c r="GBV4" s="244"/>
      <c r="GBW4" s="244"/>
      <c r="GBX4" s="244"/>
      <c r="GBY4" s="244"/>
      <c r="GBZ4" s="244"/>
      <c r="GCA4" s="244"/>
      <c r="GCB4" s="244"/>
      <c r="GCC4" s="244"/>
      <c r="GCD4" s="244"/>
      <c r="GCE4" s="244"/>
      <c r="GCF4" s="244"/>
      <c r="GCG4" s="244"/>
      <c r="GCH4" s="244"/>
      <c r="GCI4" s="244"/>
      <c r="GCJ4" s="244"/>
      <c r="GCK4" s="244"/>
      <c r="GCL4" s="244"/>
      <c r="GCM4" s="244"/>
      <c r="GCN4" s="244"/>
      <c r="GCO4" s="244"/>
      <c r="GCP4" s="244"/>
      <c r="GCQ4" s="244"/>
      <c r="GCR4" s="244"/>
      <c r="GCS4" s="244"/>
      <c r="GCT4" s="244"/>
      <c r="GCU4" s="244"/>
      <c r="GCV4" s="244"/>
      <c r="GCW4" s="244"/>
      <c r="GCX4" s="244"/>
      <c r="GCY4" s="244"/>
      <c r="GCZ4" s="244"/>
      <c r="GDA4" s="244"/>
      <c r="GDB4" s="244"/>
      <c r="GDC4" s="244"/>
      <c r="GDD4" s="244"/>
      <c r="GDE4" s="244"/>
      <c r="GDF4" s="244"/>
      <c r="GDG4" s="244"/>
      <c r="GDH4" s="244"/>
      <c r="GDI4" s="244"/>
      <c r="GDJ4" s="244"/>
      <c r="GDK4" s="244"/>
      <c r="GDL4" s="244"/>
      <c r="GDM4" s="244"/>
      <c r="GDN4" s="244"/>
      <c r="GDO4" s="244"/>
      <c r="GDP4" s="244"/>
      <c r="GDQ4" s="244"/>
      <c r="GDR4" s="244"/>
      <c r="GDS4" s="244"/>
      <c r="GDT4" s="244"/>
      <c r="GDU4" s="244"/>
      <c r="GDV4" s="244"/>
      <c r="GDW4" s="244"/>
      <c r="GDX4" s="244"/>
      <c r="GDY4" s="244"/>
      <c r="GDZ4" s="244"/>
      <c r="GEA4" s="244"/>
      <c r="GEB4" s="244"/>
      <c r="GEC4" s="244"/>
      <c r="GED4" s="244"/>
      <c r="GEE4" s="244"/>
      <c r="GEF4" s="244"/>
      <c r="GEG4" s="244"/>
      <c r="GEH4" s="244"/>
      <c r="GEI4" s="244"/>
      <c r="GEJ4" s="244"/>
      <c r="GEK4" s="244"/>
      <c r="GEL4" s="244"/>
      <c r="GEM4" s="244"/>
      <c r="GEN4" s="244"/>
      <c r="GEO4" s="244"/>
      <c r="GEP4" s="244"/>
      <c r="GEQ4" s="244"/>
      <c r="GER4" s="244"/>
      <c r="GES4" s="244"/>
      <c r="GET4" s="244"/>
      <c r="GEU4" s="244"/>
      <c r="GEV4" s="244"/>
      <c r="GEW4" s="244"/>
      <c r="GEX4" s="244"/>
      <c r="GEY4" s="244"/>
      <c r="GEZ4" s="244"/>
      <c r="GFA4" s="244"/>
      <c r="GFB4" s="244"/>
      <c r="GFC4" s="244"/>
      <c r="GFD4" s="244"/>
      <c r="GFE4" s="244"/>
      <c r="GFF4" s="244"/>
      <c r="GFG4" s="244"/>
      <c r="GFH4" s="244"/>
      <c r="GFI4" s="244"/>
      <c r="GFJ4" s="244"/>
      <c r="GFK4" s="244"/>
      <c r="GFL4" s="244"/>
      <c r="GFM4" s="244"/>
      <c r="GFN4" s="244"/>
      <c r="GFO4" s="244"/>
      <c r="GFP4" s="244"/>
      <c r="GFQ4" s="244"/>
      <c r="GFR4" s="244"/>
      <c r="GFS4" s="244"/>
      <c r="GFT4" s="244"/>
      <c r="GFU4" s="244"/>
      <c r="GFV4" s="244"/>
      <c r="GFW4" s="244"/>
      <c r="GFX4" s="244"/>
      <c r="GFY4" s="244"/>
      <c r="GFZ4" s="244"/>
      <c r="GGA4" s="244"/>
      <c r="GGB4" s="244"/>
      <c r="GGC4" s="244"/>
      <c r="GGD4" s="244"/>
      <c r="GGE4" s="244"/>
      <c r="GGF4" s="244"/>
      <c r="GGG4" s="244"/>
      <c r="GGH4" s="244"/>
      <c r="GGI4" s="244"/>
      <c r="GGJ4" s="244"/>
      <c r="GGK4" s="244"/>
      <c r="GGL4" s="244"/>
      <c r="GGM4" s="244"/>
      <c r="GGN4" s="244"/>
      <c r="GGO4" s="244"/>
      <c r="GGP4" s="244"/>
      <c r="GGQ4" s="244"/>
      <c r="GGR4" s="244"/>
      <c r="GGS4" s="244"/>
      <c r="GGT4" s="244"/>
      <c r="GGU4" s="244"/>
      <c r="GGV4" s="244"/>
      <c r="GGW4" s="244"/>
      <c r="GGX4" s="244"/>
      <c r="GGY4" s="244"/>
      <c r="GGZ4" s="244"/>
      <c r="GHA4" s="244"/>
      <c r="GHB4" s="244"/>
      <c r="GHC4" s="244"/>
      <c r="GHD4" s="244"/>
      <c r="GHE4" s="244"/>
      <c r="GHF4" s="244"/>
      <c r="GHG4" s="244"/>
      <c r="GHH4" s="244"/>
      <c r="GHI4" s="244"/>
      <c r="GHJ4" s="244"/>
      <c r="GHK4" s="244"/>
      <c r="GHL4" s="244"/>
      <c r="GHM4" s="244"/>
      <c r="GHN4" s="244"/>
      <c r="GHO4" s="244"/>
      <c r="GHP4" s="244"/>
      <c r="GHQ4" s="244"/>
      <c r="GHR4" s="244"/>
      <c r="GHS4" s="244"/>
      <c r="GHT4" s="244"/>
      <c r="GHU4" s="244"/>
      <c r="GHV4" s="244"/>
      <c r="GHW4" s="244"/>
      <c r="GHX4" s="244"/>
      <c r="GHY4" s="244"/>
      <c r="GHZ4" s="244"/>
      <c r="GIA4" s="244"/>
      <c r="GIB4" s="244"/>
      <c r="GIC4" s="244"/>
      <c r="GID4" s="244"/>
      <c r="GIE4" s="244"/>
      <c r="GIF4" s="244"/>
      <c r="GIG4" s="244"/>
      <c r="GIH4" s="244"/>
      <c r="GII4" s="244"/>
      <c r="GIJ4" s="244"/>
      <c r="GIK4" s="244"/>
      <c r="GIL4" s="244"/>
      <c r="GIM4" s="244"/>
      <c r="GIN4" s="244"/>
      <c r="GIO4" s="244"/>
      <c r="GIP4" s="244"/>
      <c r="GIQ4" s="244"/>
      <c r="GIR4" s="244"/>
      <c r="GIS4" s="244"/>
      <c r="GIT4" s="244"/>
      <c r="GIU4" s="244"/>
      <c r="GIV4" s="244"/>
      <c r="GIW4" s="244"/>
      <c r="GIX4" s="244"/>
      <c r="GIY4" s="244"/>
      <c r="GIZ4" s="244"/>
      <c r="GJA4" s="244"/>
      <c r="GJB4" s="244"/>
      <c r="GJC4" s="244"/>
      <c r="GJD4" s="244"/>
      <c r="GJE4" s="244"/>
      <c r="GJF4" s="244"/>
      <c r="GJG4" s="244"/>
      <c r="GJH4" s="244"/>
      <c r="GJI4" s="244"/>
      <c r="GJJ4" s="244"/>
      <c r="GJK4" s="244"/>
      <c r="GJL4" s="244"/>
      <c r="GJM4" s="244"/>
      <c r="GJN4" s="244"/>
      <c r="GJO4" s="244"/>
      <c r="GJP4" s="244"/>
      <c r="GJQ4" s="244"/>
      <c r="GJR4" s="244"/>
      <c r="GJS4" s="244"/>
      <c r="GJT4" s="244"/>
      <c r="GJU4" s="244"/>
      <c r="GJV4" s="244"/>
      <c r="GJW4" s="244"/>
      <c r="GJX4" s="244"/>
      <c r="GJY4" s="244"/>
      <c r="GJZ4" s="244"/>
      <c r="GKA4" s="244"/>
      <c r="GKB4" s="244"/>
      <c r="GKC4" s="244"/>
      <c r="GKD4" s="244"/>
      <c r="GKE4" s="244"/>
      <c r="GKF4" s="244"/>
      <c r="GKG4" s="244"/>
      <c r="GKH4" s="244"/>
      <c r="GKI4" s="244"/>
      <c r="GKJ4" s="244"/>
      <c r="GKK4" s="244"/>
      <c r="GKL4" s="244"/>
      <c r="GKM4" s="244"/>
      <c r="GKN4" s="244"/>
      <c r="GKO4" s="244"/>
      <c r="GKP4" s="244"/>
      <c r="GKQ4" s="244"/>
      <c r="GKR4" s="244"/>
      <c r="GKS4" s="244"/>
      <c r="GKT4" s="244"/>
      <c r="GKU4" s="244"/>
      <c r="GKV4" s="244"/>
      <c r="GKW4" s="244"/>
      <c r="GKX4" s="244"/>
      <c r="GKY4" s="244"/>
      <c r="GKZ4" s="244"/>
      <c r="GLA4" s="244"/>
      <c r="GLB4" s="244"/>
      <c r="GLC4" s="244"/>
      <c r="GLD4" s="244"/>
      <c r="GLE4" s="244"/>
      <c r="GLF4" s="244"/>
      <c r="GLG4" s="244"/>
      <c r="GLH4" s="244"/>
      <c r="GLI4" s="244"/>
      <c r="GLJ4" s="244"/>
      <c r="GLK4" s="244"/>
      <c r="GLL4" s="244"/>
      <c r="GLM4" s="244"/>
      <c r="GLN4" s="244"/>
      <c r="GLO4" s="244"/>
      <c r="GLP4" s="244"/>
      <c r="GLQ4" s="244"/>
      <c r="GLR4" s="244"/>
      <c r="GLS4" s="244"/>
      <c r="GLT4" s="244"/>
      <c r="GLU4" s="244"/>
      <c r="GLV4" s="244"/>
      <c r="GLW4" s="244"/>
      <c r="GLX4" s="244"/>
      <c r="GLY4" s="244"/>
      <c r="GLZ4" s="244"/>
      <c r="GMA4" s="244"/>
      <c r="GMB4" s="244"/>
      <c r="GMC4" s="244"/>
      <c r="GMD4" s="244"/>
      <c r="GME4" s="244"/>
      <c r="GMF4" s="244"/>
      <c r="GMG4" s="244"/>
      <c r="GMH4" s="244"/>
      <c r="GMI4" s="244"/>
      <c r="GMJ4" s="244"/>
      <c r="GMK4" s="244"/>
      <c r="GML4" s="244"/>
      <c r="GMM4" s="244"/>
      <c r="GMN4" s="244"/>
      <c r="GMO4" s="244"/>
      <c r="GMP4" s="244"/>
      <c r="GMQ4" s="244"/>
      <c r="GMR4" s="244"/>
      <c r="GMS4" s="244"/>
      <c r="GMT4" s="244"/>
      <c r="GMU4" s="244"/>
      <c r="GMV4" s="244"/>
      <c r="GMW4" s="244"/>
      <c r="GMX4" s="244"/>
      <c r="GMY4" s="244"/>
      <c r="GMZ4" s="244"/>
      <c r="GNA4" s="244"/>
      <c r="GNB4" s="244"/>
      <c r="GNC4" s="244"/>
      <c r="GND4" s="244"/>
      <c r="GNE4" s="244"/>
      <c r="GNF4" s="244"/>
      <c r="GNG4" s="244"/>
      <c r="GNH4" s="244"/>
      <c r="GNI4" s="244"/>
      <c r="GNJ4" s="244"/>
      <c r="GNK4" s="244"/>
      <c r="GNL4" s="244"/>
      <c r="GNM4" s="244"/>
      <c r="GNN4" s="244"/>
      <c r="GNO4" s="244"/>
      <c r="GNP4" s="244"/>
      <c r="GNQ4" s="244"/>
      <c r="GNR4" s="244"/>
      <c r="GNS4" s="244"/>
      <c r="GNT4" s="244"/>
      <c r="GNU4" s="244"/>
      <c r="GNV4" s="244"/>
      <c r="GNW4" s="244"/>
      <c r="GNX4" s="244"/>
      <c r="GNY4" s="244"/>
      <c r="GNZ4" s="244"/>
      <c r="GOA4" s="244"/>
      <c r="GOB4" s="244"/>
      <c r="GOC4" s="244"/>
      <c r="GOD4" s="244"/>
      <c r="GOE4" s="244"/>
      <c r="GOF4" s="244"/>
      <c r="GOG4" s="244"/>
      <c r="GOH4" s="244"/>
      <c r="GOI4" s="244"/>
      <c r="GOJ4" s="244"/>
      <c r="GOK4" s="244"/>
      <c r="GOL4" s="244"/>
      <c r="GOM4" s="244"/>
      <c r="GON4" s="244"/>
      <c r="GOO4" s="244"/>
      <c r="GOP4" s="244"/>
      <c r="GOQ4" s="244"/>
      <c r="GOR4" s="244"/>
      <c r="GOS4" s="244"/>
      <c r="GOT4" s="244"/>
      <c r="GOU4" s="244"/>
      <c r="GOV4" s="244"/>
      <c r="GOW4" s="244"/>
      <c r="GOX4" s="244"/>
      <c r="GOY4" s="244"/>
      <c r="GOZ4" s="244"/>
      <c r="GPA4" s="244"/>
      <c r="GPB4" s="244"/>
      <c r="GPC4" s="244"/>
      <c r="GPD4" s="244"/>
      <c r="GPE4" s="244"/>
      <c r="GPF4" s="244"/>
      <c r="GPG4" s="244"/>
      <c r="GPH4" s="244"/>
      <c r="GPI4" s="244"/>
      <c r="GPJ4" s="244"/>
      <c r="GPK4" s="244"/>
      <c r="GPL4" s="244"/>
      <c r="GPM4" s="244"/>
      <c r="GPN4" s="244"/>
      <c r="GPO4" s="244"/>
      <c r="GPP4" s="244"/>
      <c r="GPQ4" s="244"/>
      <c r="GPR4" s="244"/>
      <c r="GPS4" s="244"/>
      <c r="GPT4" s="244"/>
      <c r="GPU4" s="244"/>
      <c r="GPV4" s="244"/>
      <c r="GPW4" s="244"/>
      <c r="GPX4" s="244"/>
      <c r="GPY4" s="244"/>
      <c r="GPZ4" s="244"/>
      <c r="GQA4" s="244"/>
      <c r="GQB4" s="244"/>
      <c r="GQC4" s="244"/>
      <c r="GQD4" s="244"/>
      <c r="GQE4" s="244"/>
      <c r="GQF4" s="244"/>
      <c r="GQG4" s="244"/>
      <c r="GQH4" s="244"/>
      <c r="GQI4" s="244"/>
      <c r="GQJ4" s="244"/>
      <c r="GQK4" s="244"/>
      <c r="GQL4" s="244"/>
      <c r="GQM4" s="244"/>
      <c r="GQN4" s="244"/>
      <c r="GQO4" s="244"/>
      <c r="GQP4" s="244"/>
      <c r="GQQ4" s="244"/>
      <c r="GQR4" s="244"/>
      <c r="GQS4" s="244"/>
      <c r="GQT4" s="244"/>
      <c r="GQU4" s="244"/>
      <c r="GQV4" s="244"/>
      <c r="GQW4" s="244"/>
      <c r="GQX4" s="244"/>
      <c r="GQY4" s="244"/>
      <c r="GQZ4" s="244"/>
      <c r="GRA4" s="244"/>
      <c r="GRB4" s="244"/>
      <c r="GRC4" s="244"/>
      <c r="GRD4" s="244"/>
      <c r="GRE4" s="244"/>
      <c r="GRF4" s="244"/>
      <c r="GRG4" s="244"/>
      <c r="GRH4" s="244"/>
      <c r="GRI4" s="244"/>
      <c r="GRJ4" s="244"/>
      <c r="GRK4" s="244"/>
      <c r="GRL4" s="244"/>
      <c r="GRM4" s="244"/>
      <c r="GRN4" s="244"/>
      <c r="GRO4" s="244"/>
      <c r="GRP4" s="244"/>
      <c r="GRQ4" s="244"/>
      <c r="GRR4" s="244"/>
      <c r="GRS4" s="244"/>
      <c r="GRT4" s="244"/>
      <c r="GRU4" s="244"/>
      <c r="GRV4" s="244"/>
      <c r="GRW4" s="244"/>
      <c r="GRX4" s="244"/>
      <c r="GRY4" s="244"/>
      <c r="GRZ4" s="244"/>
      <c r="GSA4" s="244"/>
      <c r="GSB4" s="244"/>
      <c r="GSC4" s="244"/>
      <c r="GSD4" s="244"/>
      <c r="GSE4" s="244"/>
      <c r="GSF4" s="244"/>
      <c r="GSG4" s="244"/>
      <c r="GSH4" s="244"/>
      <c r="GSI4" s="244"/>
      <c r="GSJ4" s="244"/>
      <c r="GSK4" s="244"/>
      <c r="GSL4" s="244"/>
      <c r="GSM4" s="244"/>
      <c r="GSN4" s="244"/>
      <c r="GSO4" s="244"/>
      <c r="GSP4" s="244"/>
      <c r="GSQ4" s="244"/>
      <c r="GSR4" s="244"/>
      <c r="GSS4" s="244"/>
      <c r="GST4" s="244"/>
      <c r="GSU4" s="244"/>
      <c r="GSV4" s="244"/>
      <c r="GSW4" s="244"/>
      <c r="GSX4" s="244"/>
      <c r="GSY4" s="244"/>
      <c r="GSZ4" s="244"/>
      <c r="GTA4" s="244"/>
      <c r="GTB4" s="244"/>
      <c r="GTC4" s="244"/>
      <c r="GTD4" s="244"/>
      <c r="GTE4" s="244"/>
      <c r="GTF4" s="244"/>
      <c r="GTG4" s="244"/>
      <c r="GTH4" s="244"/>
      <c r="GTI4" s="244"/>
      <c r="GTJ4" s="244"/>
      <c r="GTK4" s="244"/>
      <c r="GTL4" s="244"/>
      <c r="GTM4" s="244"/>
      <c r="GTN4" s="244"/>
      <c r="GTO4" s="244"/>
      <c r="GTP4" s="244"/>
      <c r="GTQ4" s="244"/>
      <c r="GTR4" s="244"/>
      <c r="GTS4" s="244"/>
      <c r="GTT4" s="244"/>
      <c r="GTU4" s="244"/>
      <c r="GTV4" s="244"/>
      <c r="GTW4" s="244"/>
      <c r="GTX4" s="244"/>
      <c r="GTY4" s="244"/>
      <c r="GTZ4" s="244"/>
      <c r="GUA4" s="244"/>
      <c r="GUB4" s="244"/>
      <c r="GUC4" s="244"/>
      <c r="GUD4" s="244"/>
      <c r="GUE4" s="244"/>
      <c r="GUF4" s="244"/>
      <c r="GUG4" s="244"/>
      <c r="GUH4" s="244"/>
      <c r="GUI4" s="244"/>
      <c r="GUJ4" s="244"/>
      <c r="GUK4" s="244"/>
      <c r="GUL4" s="244"/>
      <c r="GUM4" s="244"/>
      <c r="GUN4" s="244"/>
      <c r="GUO4" s="244"/>
      <c r="GUP4" s="244"/>
      <c r="GUQ4" s="244"/>
      <c r="GUR4" s="244"/>
      <c r="GUS4" s="244"/>
      <c r="GUT4" s="244"/>
      <c r="GUU4" s="244"/>
      <c r="GUV4" s="244"/>
      <c r="GUW4" s="244"/>
      <c r="GUX4" s="244"/>
      <c r="GUY4" s="244"/>
      <c r="GUZ4" s="244"/>
      <c r="GVA4" s="244"/>
      <c r="GVB4" s="244"/>
      <c r="GVC4" s="244"/>
      <c r="GVD4" s="244"/>
      <c r="GVE4" s="244"/>
      <c r="GVF4" s="244"/>
      <c r="GVG4" s="244"/>
      <c r="GVH4" s="244"/>
      <c r="GVI4" s="244"/>
      <c r="GVJ4" s="244"/>
      <c r="GVK4" s="244"/>
      <c r="GVL4" s="244"/>
      <c r="GVM4" s="244"/>
      <c r="GVN4" s="244"/>
      <c r="GVO4" s="244"/>
      <c r="GVP4" s="244"/>
      <c r="GVQ4" s="244"/>
      <c r="GVR4" s="244"/>
      <c r="GVS4" s="244"/>
      <c r="GVT4" s="244"/>
      <c r="GVU4" s="244"/>
      <c r="GVV4" s="244"/>
      <c r="GVW4" s="244"/>
      <c r="GVX4" s="244"/>
      <c r="GVY4" s="244"/>
      <c r="GVZ4" s="244"/>
      <c r="GWA4" s="244"/>
      <c r="GWB4" s="244"/>
      <c r="GWC4" s="244"/>
      <c r="GWD4" s="244"/>
      <c r="GWE4" s="244"/>
      <c r="GWF4" s="244"/>
      <c r="GWG4" s="244"/>
      <c r="GWH4" s="244"/>
      <c r="GWI4" s="244"/>
      <c r="GWJ4" s="244"/>
      <c r="GWK4" s="244"/>
      <c r="GWL4" s="244"/>
      <c r="GWM4" s="244"/>
      <c r="GWN4" s="244"/>
      <c r="GWO4" s="244"/>
      <c r="GWP4" s="244"/>
      <c r="GWQ4" s="244"/>
      <c r="GWR4" s="244"/>
      <c r="GWS4" s="244"/>
      <c r="GWT4" s="244"/>
      <c r="GWU4" s="244"/>
      <c r="GWV4" s="244"/>
      <c r="GWW4" s="244"/>
      <c r="GWX4" s="244"/>
      <c r="GWY4" s="244"/>
      <c r="GWZ4" s="244"/>
      <c r="GXA4" s="244"/>
      <c r="GXB4" s="244"/>
      <c r="GXC4" s="244"/>
      <c r="GXD4" s="244"/>
      <c r="GXE4" s="244"/>
      <c r="GXF4" s="244"/>
      <c r="GXG4" s="244"/>
      <c r="GXH4" s="244"/>
      <c r="GXI4" s="244"/>
      <c r="GXJ4" s="244"/>
      <c r="GXK4" s="244"/>
      <c r="GXL4" s="244"/>
      <c r="GXM4" s="244"/>
      <c r="GXN4" s="244"/>
      <c r="GXO4" s="244"/>
      <c r="GXP4" s="244"/>
      <c r="GXQ4" s="244"/>
      <c r="GXR4" s="244"/>
      <c r="GXS4" s="244"/>
      <c r="GXT4" s="244"/>
      <c r="GXU4" s="244"/>
      <c r="GXV4" s="244"/>
      <c r="GXW4" s="244"/>
      <c r="GXX4" s="244"/>
      <c r="GXY4" s="244"/>
      <c r="GXZ4" s="244"/>
      <c r="GYA4" s="244"/>
      <c r="GYB4" s="244"/>
      <c r="GYC4" s="244"/>
      <c r="GYD4" s="244"/>
      <c r="GYE4" s="244"/>
      <c r="GYF4" s="244"/>
      <c r="GYG4" s="244"/>
      <c r="GYH4" s="244"/>
      <c r="GYI4" s="244"/>
      <c r="GYJ4" s="244"/>
      <c r="GYK4" s="244"/>
      <c r="GYL4" s="244"/>
      <c r="GYM4" s="244"/>
      <c r="GYN4" s="244"/>
      <c r="GYO4" s="244"/>
      <c r="GYP4" s="244"/>
      <c r="GYQ4" s="244"/>
      <c r="GYR4" s="244"/>
      <c r="GYS4" s="244"/>
      <c r="GYT4" s="244"/>
      <c r="GYU4" s="244"/>
      <c r="GYV4" s="244"/>
      <c r="GYW4" s="244"/>
      <c r="GYX4" s="244"/>
      <c r="GYY4" s="244"/>
      <c r="GYZ4" s="244"/>
      <c r="GZA4" s="244"/>
      <c r="GZB4" s="244"/>
      <c r="GZC4" s="244"/>
      <c r="GZD4" s="244"/>
      <c r="GZE4" s="244"/>
      <c r="GZF4" s="244"/>
      <c r="GZG4" s="244"/>
      <c r="GZH4" s="244"/>
      <c r="GZI4" s="244"/>
      <c r="GZJ4" s="244"/>
      <c r="GZK4" s="244"/>
      <c r="GZL4" s="244"/>
      <c r="GZM4" s="244"/>
      <c r="GZN4" s="244"/>
      <c r="GZO4" s="244"/>
      <c r="GZP4" s="244"/>
      <c r="GZQ4" s="244"/>
      <c r="GZR4" s="244"/>
      <c r="GZS4" s="244"/>
      <c r="GZT4" s="244"/>
      <c r="GZU4" s="244"/>
      <c r="GZV4" s="244"/>
      <c r="GZW4" s="244"/>
      <c r="GZX4" s="244"/>
      <c r="GZY4" s="244"/>
      <c r="GZZ4" s="244"/>
      <c r="HAA4" s="244"/>
      <c r="HAB4" s="244"/>
      <c r="HAC4" s="244"/>
      <c r="HAD4" s="244"/>
      <c r="HAE4" s="244"/>
      <c r="HAF4" s="244"/>
      <c r="HAG4" s="244"/>
      <c r="HAH4" s="244"/>
      <c r="HAI4" s="244"/>
      <c r="HAJ4" s="244"/>
      <c r="HAK4" s="244"/>
      <c r="HAL4" s="244"/>
      <c r="HAM4" s="244"/>
      <c r="HAN4" s="244"/>
      <c r="HAO4" s="244"/>
      <c r="HAP4" s="244"/>
      <c r="HAQ4" s="244"/>
      <c r="HAR4" s="244"/>
      <c r="HAS4" s="244"/>
      <c r="HAT4" s="244"/>
      <c r="HAU4" s="244"/>
      <c r="HAV4" s="244"/>
      <c r="HAW4" s="244"/>
      <c r="HAX4" s="244"/>
      <c r="HAY4" s="244"/>
      <c r="HAZ4" s="244"/>
      <c r="HBA4" s="244"/>
      <c r="HBB4" s="244"/>
      <c r="HBC4" s="244"/>
      <c r="HBD4" s="244"/>
      <c r="HBE4" s="244"/>
      <c r="HBF4" s="244"/>
      <c r="HBG4" s="244"/>
      <c r="HBH4" s="244"/>
      <c r="HBI4" s="244"/>
      <c r="HBJ4" s="244"/>
      <c r="HBK4" s="244"/>
      <c r="HBL4" s="244"/>
      <c r="HBM4" s="244"/>
      <c r="HBN4" s="244"/>
      <c r="HBO4" s="244"/>
      <c r="HBP4" s="244"/>
      <c r="HBQ4" s="244"/>
      <c r="HBR4" s="244"/>
      <c r="HBS4" s="244"/>
      <c r="HBT4" s="244"/>
      <c r="HBU4" s="244"/>
      <c r="HBV4" s="244"/>
      <c r="HBW4" s="244"/>
      <c r="HBX4" s="244"/>
      <c r="HBY4" s="244"/>
      <c r="HBZ4" s="244"/>
      <c r="HCA4" s="244"/>
      <c r="HCB4" s="244"/>
      <c r="HCC4" s="244"/>
      <c r="HCD4" s="244"/>
      <c r="HCE4" s="244"/>
      <c r="HCF4" s="244"/>
      <c r="HCG4" s="244"/>
      <c r="HCH4" s="244"/>
      <c r="HCI4" s="244"/>
      <c r="HCJ4" s="244"/>
      <c r="HCK4" s="244"/>
      <c r="HCL4" s="244"/>
      <c r="HCM4" s="244"/>
      <c r="HCN4" s="244"/>
      <c r="HCO4" s="244"/>
      <c r="HCP4" s="244"/>
      <c r="HCQ4" s="244"/>
      <c r="HCR4" s="244"/>
      <c r="HCS4" s="244"/>
      <c r="HCT4" s="244"/>
      <c r="HCU4" s="244"/>
      <c r="HCV4" s="244"/>
      <c r="HCW4" s="244"/>
      <c r="HCX4" s="244"/>
      <c r="HCY4" s="244"/>
      <c r="HCZ4" s="244"/>
      <c r="HDA4" s="244"/>
      <c r="HDB4" s="244"/>
      <c r="HDC4" s="244"/>
      <c r="HDD4" s="244"/>
      <c r="HDE4" s="244"/>
      <c r="HDF4" s="244"/>
      <c r="HDG4" s="244"/>
      <c r="HDH4" s="244"/>
      <c r="HDI4" s="244"/>
      <c r="HDJ4" s="244"/>
      <c r="HDK4" s="244"/>
      <c r="HDL4" s="244"/>
      <c r="HDM4" s="244"/>
      <c r="HDN4" s="244"/>
      <c r="HDO4" s="244"/>
      <c r="HDP4" s="244"/>
      <c r="HDQ4" s="244"/>
      <c r="HDR4" s="244"/>
      <c r="HDS4" s="244"/>
      <c r="HDT4" s="244"/>
      <c r="HDU4" s="244"/>
      <c r="HDV4" s="244"/>
      <c r="HDW4" s="244"/>
      <c r="HDX4" s="244"/>
      <c r="HDY4" s="244"/>
      <c r="HDZ4" s="244"/>
      <c r="HEA4" s="244"/>
      <c r="HEB4" s="244"/>
      <c r="HEC4" s="244"/>
      <c r="HED4" s="244"/>
      <c r="HEE4" s="244"/>
      <c r="HEF4" s="244"/>
      <c r="HEG4" s="244"/>
      <c r="HEH4" s="244"/>
      <c r="HEI4" s="244"/>
      <c r="HEJ4" s="244"/>
      <c r="HEK4" s="244"/>
      <c r="HEL4" s="244"/>
      <c r="HEM4" s="244"/>
      <c r="HEN4" s="244"/>
      <c r="HEO4" s="244"/>
      <c r="HEP4" s="244"/>
      <c r="HEQ4" s="244"/>
      <c r="HER4" s="244"/>
      <c r="HES4" s="244"/>
      <c r="HET4" s="244"/>
      <c r="HEU4" s="244"/>
      <c r="HEV4" s="244"/>
      <c r="HEW4" s="244"/>
      <c r="HEX4" s="244"/>
      <c r="HEY4" s="244"/>
      <c r="HEZ4" s="244"/>
      <c r="HFA4" s="244"/>
      <c r="HFB4" s="244"/>
      <c r="HFC4" s="244"/>
      <c r="HFD4" s="244"/>
      <c r="HFE4" s="244"/>
      <c r="HFF4" s="244"/>
      <c r="HFG4" s="244"/>
      <c r="HFH4" s="244"/>
      <c r="HFI4" s="244"/>
      <c r="HFJ4" s="244"/>
      <c r="HFK4" s="244"/>
      <c r="HFL4" s="244"/>
      <c r="HFM4" s="244"/>
      <c r="HFN4" s="244"/>
      <c r="HFO4" s="244"/>
      <c r="HFP4" s="244"/>
      <c r="HFQ4" s="244"/>
      <c r="HFR4" s="244"/>
      <c r="HFS4" s="244"/>
      <c r="HFT4" s="244"/>
      <c r="HFU4" s="244"/>
      <c r="HFV4" s="244"/>
      <c r="HFW4" s="244"/>
      <c r="HFX4" s="244"/>
      <c r="HFY4" s="244"/>
      <c r="HFZ4" s="244"/>
      <c r="HGA4" s="244"/>
      <c r="HGB4" s="244"/>
      <c r="HGC4" s="244"/>
      <c r="HGD4" s="244"/>
      <c r="HGE4" s="244"/>
      <c r="HGF4" s="244"/>
      <c r="HGG4" s="244"/>
      <c r="HGH4" s="244"/>
      <c r="HGI4" s="244"/>
      <c r="HGJ4" s="244"/>
      <c r="HGK4" s="244"/>
      <c r="HGL4" s="244"/>
      <c r="HGM4" s="244"/>
      <c r="HGN4" s="244"/>
      <c r="HGO4" s="244"/>
      <c r="HGP4" s="244"/>
      <c r="HGQ4" s="244"/>
      <c r="HGR4" s="244"/>
      <c r="HGS4" s="244"/>
      <c r="HGT4" s="244"/>
      <c r="HGU4" s="244"/>
      <c r="HGV4" s="244"/>
      <c r="HGW4" s="244"/>
      <c r="HGX4" s="244"/>
      <c r="HGY4" s="244"/>
      <c r="HGZ4" s="244"/>
      <c r="HHA4" s="244"/>
      <c r="HHB4" s="244"/>
      <c r="HHC4" s="244"/>
      <c r="HHD4" s="244"/>
      <c r="HHE4" s="244"/>
      <c r="HHF4" s="244"/>
      <c r="HHG4" s="244"/>
      <c r="HHH4" s="244"/>
      <c r="HHI4" s="244"/>
      <c r="HHJ4" s="244"/>
      <c r="HHK4" s="244"/>
      <c r="HHL4" s="244"/>
      <c r="HHM4" s="244"/>
      <c r="HHN4" s="244"/>
      <c r="HHO4" s="244"/>
      <c r="HHP4" s="244"/>
      <c r="HHQ4" s="244"/>
      <c r="HHR4" s="244"/>
      <c r="HHS4" s="244"/>
      <c r="HHT4" s="244"/>
      <c r="HHU4" s="244"/>
      <c r="HHV4" s="244"/>
      <c r="HHW4" s="244"/>
      <c r="HHX4" s="244"/>
      <c r="HHY4" s="244"/>
      <c r="HHZ4" s="244"/>
      <c r="HIA4" s="244"/>
      <c r="HIB4" s="244"/>
      <c r="HIC4" s="244"/>
      <c r="HID4" s="244"/>
      <c r="HIE4" s="244"/>
      <c r="HIF4" s="244"/>
      <c r="HIG4" s="244"/>
      <c r="HIH4" s="244"/>
      <c r="HII4" s="244"/>
      <c r="HIJ4" s="244"/>
      <c r="HIK4" s="244"/>
      <c r="HIL4" s="244"/>
      <c r="HIM4" s="244"/>
      <c r="HIN4" s="244"/>
      <c r="HIO4" s="244"/>
      <c r="HIP4" s="244"/>
      <c r="HIQ4" s="244"/>
      <c r="HIR4" s="244"/>
      <c r="HIS4" s="244"/>
      <c r="HIT4" s="244"/>
      <c r="HIU4" s="244"/>
      <c r="HIV4" s="244"/>
      <c r="HIW4" s="244"/>
      <c r="HIX4" s="244"/>
      <c r="HIY4" s="244"/>
      <c r="HIZ4" s="244"/>
      <c r="HJA4" s="244"/>
      <c r="HJB4" s="244"/>
      <c r="HJC4" s="244"/>
      <c r="HJD4" s="244"/>
      <c r="HJE4" s="244"/>
      <c r="HJF4" s="244"/>
      <c r="HJG4" s="244"/>
      <c r="HJH4" s="244"/>
      <c r="HJI4" s="244"/>
      <c r="HJJ4" s="244"/>
      <c r="HJK4" s="244"/>
      <c r="HJL4" s="244"/>
      <c r="HJM4" s="244"/>
      <c r="HJN4" s="244"/>
      <c r="HJO4" s="244"/>
      <c r="HJP4" s="244"/>
      <c r="HJQ4" s="244"/>
      <c r="HJR4" s="244"/>
      <c r="HJS4" s="244"/>
      <c r="HJT4" s="244"/>
      <c r="HJU4" s="244"/>
      <c r="HJV4" s="244"/>
      <c r="HJW4" s="244"/>
      <c r="HJX4" s="244"/>
      <c r="HJY4" s="244"/>
      <c r="HJZ4" s="244"/>
      <c r="HKA4" s="244"/>
      <c r="HKB4" s="244"/>
      <c r="HKC4" s="244"/>
      <c r="HKD4" s="244"/>
      <c r="HKE4" s="244"/>
      <c r="HKF4" s="244"/>
      <c r="HKG4" s="244"/>
      <c r="HKH4" s="244"/>
      <c r="HKI4" s="244"/>
      <c r="HKJ4" s="244"/>
      <c r="HKK4" s="244"/>
      <c r="HKL4" s="244"/>
      <c r="HKM4" s="244"/>
      <c r="HKN4" s="244"/>
      <c r="HKO4" s="244"/>
      <c r="HKP4" s="244"/>
      <c r="HKQ4" s="244"/>
      <c r="HKR4" s="244"/>
      <c r="HKS4" s="244"/>
      <c r="HKT4" s="244"/>
      <c r="HKU4" s="244"/>
      <c r="HKV4" s="244"/>
      <c r="HKW4" s="244"/>
      <c r="HKX4" s="244"/>
      <c r="HKY4" s="244"/>
      <c r="HKZ4" s="244"/>
      <c r="HLA4" s="244"/>
      <c r="HLB4" s="244"/>
      <c r="HLC4" s="244"/>
      <c r="HLD4" s="244"/>
      <c r="HLE4" s="244"/>
      <c r="HLF4" s="244"/>
      <c r="HLG4" s="244"/>
      <c r="HLH4" s="244"/>
      <c r="HLI4" s="244"/>
      <c r="HLJ4" s="244"/>
      <c r="HLK4" s="244"/>
      <c r="HLL4" s="244"/>
      <c r="HLM4" s="244"/>
      <c r="HLN4" s="244"/>
      <c r="HLO4" s="244"/>
      <c r="HLP4" s="244"/>
      <c r="HLQ4" s="244"/>
      <c r="HLR4" s="244"/>
      <c r="HLS4" s="244"/>
      <c r="HLT4" s="244"/>
      <c r="HLU4" s="244"/>
      <c r="HLV4" s="244"/>
      <c r="HLW4" s="244"/>
      <c r="HLX4" s="244"/>
      <c r="HLY4" s="244"/>
      <c r="HLZ4" s="244"/>
      <c r="HMA4" s="244"/>
      <c r="HMB4" s="244"/>
      <c r="HMC4" s="244"/>
      <c r="HMD4" s="244"/>
      <c r="HME4" s="244"/>
      <c r="HMF4" s="244"/>
      <c r="HMG4" s="244"/>
      <c r="HMH4" s="244"/>
      <c r="HMI4" s="244"/>
      <c r="HMJ4" s="244"/>
      <c r="HMK4" s="244"/>
      <c r="HML4" s="244"/>
      <c r="HMM4" s="244"/>
      <c r="HMN4" s="244"/>
      <c r="HMO4" s="244"/>
      <c r="HMP4" s="244"/>
      <c r="HMQ4" s="244"/>
      <c r="HMR4" s="244"/>
      <c r="HMS4" s="244"/>
      <c r="HMT4" s="244"/>
      <c r="HMU4" s="244"/>
      <c r="HMV4" s="244"/>
      <c r="HMW4" s="244"/>
      <c r="HMX4" s="244"/>
      <c r="HMY4" s="244"/>
      <c r="HMZ4" s="244"/>
      <c r="HNA4" s="244"/>
      <c r="HNB4" s="244"/>
      <c r="HNC4" s="244"/>
      <c r="HND4" s="244"/>
      <c r="HNE4" s="244"/>
      <c r="HNF4" s="244"/>
      <c r="HNG4" s="244"/>
      <c r="HNH4" s="244"/>
      <c r="HNI4" s="244"/>
      <c r="HNJ4" s="244"/>
      <c r="HNK4" s="244"/>
      <c r="HNL4" s="244"/>
      <c r="HNM4" s="244"/>
      <c r="HNN4" s="244"/>
      <c r="HNO4" s="244"/>
      <c r="HNP4" s="244"/>
      <c r="HNQ4" s="244"/>
      <c r="HNR4" s="244"/>
      <c r="HNS4" s="244"/>
      <c r="HNT4" s="244"/>
      <c r="HNU4" s="244"/>
      <c r="HNV4" s="244"/>
      <c r="HNW4" s="244"/>
      <c r="HNX4" s="244"/>
      <c r="HNY4" s="244"/>
      <c r="HNZ4" s="244"/>
      <c r="HOA4" s="244"/>
      <c r="HOB4" s="244"/>
      <c r="HOC4" s="244"/>
      <c r="HOD4" s="244"/>
      <c r="HOE4" s="244"/>
      <c r="HOF4" s="244"/>
      <c r="HOG4" s="244"/>
      <c r="HOH4" s="244"/>
      <c r="HOI4" s="244"/>
      <c r="HOJ4" s="244"/>
      <c r="HOK4" s="244"/>
      <c r="HOL4" s="244"/>
      <c r="HOM4" s="244"/>
      <c r="HON4" s="244"/>
      <c r="HOO4" s="244"/>
      <c r="HOP4" s="244"/>
      <c r="HOQ4" s="244"/>
      <c r="HOR4" s="244"/>
      <c r="HOS4" s="244"/>
      <c r="HOT4" s="244"/>
      <c r="HOU4" s="244"/>
      <c r="HOV4" s="244"/>
      <c r="HOW4" s="244"/>
      <c r="HOX4" s="244"/>
      <c r="HOY4" s="244"/>
      <c r="HOZ4" s="244"/>
      <c r="HPA4" s="244"/>
      <c r="HPB4" s="244"/>
      <c r="HPC4" s="244"/>
      <c r="HPD4" s="244"/>
      <c r="HPE4" s="244"/>
      <c r="HPF4" s="244"/>
      <c r="HPG4" s="244"/>
      <c r="HPH4" s="244"/>
      <c r="HPI4" s="244"/>
      <c r="HPJ4" s="244"/>
      <c r="HPK4" s="244"/>
      <c r="HPL4" s="244"/>
      <c r="HPM4" s="244"/>
      <c r="HPN4" s="244"/>
      <c r="HPO4" s="244"/>
      <c r="HPP4" s="244"/>
      <c r="HPQ4" s="244"/>
      <c r="HPR4" s="244"/>
      <c r="HPS4" s="244"/>
      <c r="HPT4" s="244"/>
      <c r="HPU4" s="244"/>
      <c r="HPV4" s="244"/>
      <c r="HPW4" s="244"/>
      <c r="HPX4" s="244"/>
      <c r="HPY4" s="244"/>
      <c r="HPZ4" s="244"/>
      <c r="HQA4" s="244"/>
      <c r="HQB4" s="244"/>
      <c r="HQC4" s="244"/>
      <c r="HQD4" s="244"/>
      <c r="HQE4" s="244"/>
      <c r="HQF4" s="244"/>
      <c r="HQG4" s="244"/>
      <c r="HQH4" s="244"/>
      <c r="HQI4" s="244"/>
      <c r="HQJ4" s="244"/>
      <c r="HQK4" s="244"/>
      <c r="HQL4" s="244"/>
      <c r="HQM4" s="244"/>
      <c r="HQN4" s="244"/>
      <c r="HQO4" s="244"/>
      <c r="HQP4" s="244"/>
      <c r="HQQ4" s="244"/>
      <c r="HQR4" s="244"/>
      <c r="HQS4" s="244"/>
      <c r="HQT4" s="244"/>
      <c r="HQU4" s="244"/>
      <c r="HQV4" s="244"/>
      <c r="HQW4" s="244"/>
      <c r="HQX4" s="244"/>
      <c r="HQY4" s="244"/>
      <c r="HQZ4" s="244"/>
      <c r="HRA4" s="244"/>
      <c r="HRB4" s="244"/>
      <c r="HRC4" s="244"/>
      <c r="HRD4" s="244"/>
      <c r="HRE4" s="244"/>
      <c r="HRF4" s="244"/>
      <c r="HRG4" s="244"/>
      <c r="HRH4" s="244"/>
      <c r="HRI4" s="244"/>
      <c r="HRJ4" s="244"/>
      <c r="HRK4" s="244"/>
      <c r="HRL4" s="244"/>
      <c r="HRM4" s="244"/>
      <c r="HRN4" s="244"/>
      <c r="HRO4" s="244"/>
      <c r="HRP4" s="244"/>
      <c r="HRQ4" s="244"/>
      <c r="HRR4" s="244"/>
      <c r="HRS4" s="244"/>
      <c r="HRT4" s="244"/>
      <c r="HRU4" s="244"/>
      <c r="HRV4" s="244"/>
      <c r="HRW4" s="244"/>
      <c r="HRX4" s="244"/>
      <c r="HRY4" s="244"/>
      <c r="HRZ4" s="244"/>
      <c r="HSA4" s="244"/>
      <c r="HSB4" s="244"/>
      <c r="HSC4" s="244"/>
      <c r="HSD4" s="244"/>
      <c r="HSE4" s="244"/>
      <c r="HSF4" s="244"/>
      <c r="HSG4" s="244"/>
      <c r="HSH4" s="244"/>
      <c r="HSI4" s="244"/>
      <c r="HSJ4" s="244"/>
      <c r="HSK4" s="244"/>
      <c r="HSL4" s="244"/>
      <c r="HSM4" s="244"/>
      <c r="HSN4" s="244"/>
      <c r="HSO4" s="244"/>
      <c r="HSP4" s="244"/>
      <c r="HSQ4" s="244"/>
      <c r="HSR4" s="244"/>
      <c r="HSS4" s="244"/>
      <c r="HST4" s="244"/>
      <c r="HSU4" s="244"/>
      <c r="HSV4" s="244"/>
      <c r="HSW4" s="244"/>
      <c r="HSX4" s="244"/>
      <c r="HSY4" s="244"/>
      <c r="HSZ4" s="244"/>
      <c r="HTA4" s="244"/>
      <c r="HTB4" s="244"/>
      <c r="HTC4" s="244"/>
      <c r="HTD4" s="244"/>
      <c r="HTE4" s="244"/>
      <c r="HTF4" s="244"/>
      <c r="HTG4" s="244"/>
      <c r="HTH4" s="244"/>
      <c r="HTI4" s="244"/>
      <c r="HTJ4" s="244"/>
      <c r="HTK4" s="244"/>
      <c r="HTL4" s="244"/>
      <c r="HTM4" s="244"/>
      <c r="HTN4" s="244"/>
      <c r="HTO4" s="244"/>
      <c r="HTP4" s="244"/>
      <c r="HTQ4" s="244"/>
      <c r="HTR4" s="244"/>
      <c r="HTS4" s="244"/>
      <c r="HTT4" s="244"/>
      <c r="HTU4" s="244"/>
      <c r="HTV4" s="244"/>
      <c r="HTW4" s="244"/>
      <c r="HTX4" s="244"/>
      <c r="HTY4" s="244"/>
      <c r="HTZ4" s="244"/>
      <c r="HUA4" s="244"/>
      <c r="HUB4" s="244"/>
      <c r="HUC4" s="244"/>
      <c r="HUD4" s="244"/>
      <c r="HUE4" s="244"/>
      <c r="HUF4" s="244"/>
      <c r="HUG4" s="244"/>
      <c r="HUH4" s="244"/>
      <c r="HUI4" s="244"/>
      <c r="HUJ4" s="244"/>
      <c r="HUK4" s="244"/>
      <c r="HUL4" s="244"/>
      <c r="HUM4" s="244"/>
      <c r="HUN4" s="244"/>
      <c r="HUO4" s="244"/>
      <c r="HUP4" s="244"/>
      <c r="HUQ4" s="244"/>
      <c r="HUR4" s="244"/>
      <c r="HUS4" s="244"/>
      <c r="HUT4" s="244"/>
      <c r="HUU4" s="244"/>
      <c r="HUV4" s="244"/>
      <c r="HUW4" s="244"/>
      <c r="HUX4" s="244"/>
      <c r="HUY4" s="244"/>
      <c r="HUZ4" s="244"/>
      <c r="HVA4" s="244"/>
      <c r="HVB4" s="244"/>
      <c r="HVC4" s="244"/>
      <c r="HVD4" s="244"/>
      <c r="HVE4" s="244"/>
      <c r="HVF4" s="244"/>
      <c r="HVG4" s="244"/>
      <c r="HVH4" s="244"/>
      <c r="HVI4" s="244"/>
      <c r="HVJ4" s="244"/>
      <c r="HVK4" s="244"/>
      <c r="HVL4" s="244"/>
      <c r="HVM4" s="244"/>
      <c r="HVN4" s="244"/>
      <c r="HVO4" s="244"/>
      <c r="HVP4" s="244"/>
      <c r="HVQ4" s="244"/>
      <c r="HVR4" s="244"/>
      <c r="HVS4" s="244"/>
      <c r="HVT4" s="244"/>
      <c r="HVU4" s="244"/>
      <c r="HVV4" s="244"/>
      <c r="HVW4" s="244"/>
      <c r="HVX4" s="244"/>
      <c r="HVY4" s="244"/>
      <c r="HVZ4" s="244"/>
      <c r="HWA4" s="244"/>
      <c r="HWB4" s="244"/>
      <c r="HWC4" s="244"/>
      <c r="HWD4" s="244"/>
      <c r="HWE4" s="244"/>
      <c r="HWF4" s="244"/>
      <c r="HWG4" s="244"/>
      <c r="HWH4" s="244"/>
      <c r="HWI4" s="244"/>
      <c r="HWJ4" s="244"/>
      <c r="HWK4" s="244"/>
      <c r="HWL4" s="244"/>
      <c r="HWM4" s="244"/>
      <c r="HWN4" s="244"/>
      <c r="HWO4" s="244"/>
      <c r="HWP4" s="244"/>
      <c r="HWQ4" s="244"/>
      <c r="HWR4" s="244"/>
      <c r="HWS4" s="244"/>
      <c r="HWT4" s="244"/>
      <c r="HWU4" s="244"/>
      <c r="HWV4" s="244"/>
      <c r="HWW4" s="244"/>
      <c r="HWX4" s="244"/>
      <c r="HWY4" s="244"/>
      <c r="HWZ4" s="244"/>
      <c r="HXA4" s="244"/>
      <c r="HXB4" s="244"/>
      <c r="HXC4" s="244"/>
      <c r="HXD4" s="244"/>
      <c r="HXE4" s="244"/>
      <c r="HXF4" s="244"/>
      <c r="HXG4" s="244"/>
      <c r="HXH4" s="244"/>
      <c r="HXI4" s="244"/>
      <c r="HXJ4" s="244"/>
      <c r="HXK4" s="244"/>
      <c r="HXL4" s="244"/>
      <c r="HXM4" s="244"/>
      <c r="HXN4" s="244"/>
      <c r="HXO4" s="244"/>
      <c r="HXP4" s="244"/>
      <c r="HXQ4" s="244"/>
      <c r="HXR4" s="244"/>
      <c r="HXS4" s="244"/>
      <c r="HXT4" s="244"/>
      <c r="HXU4" s="244"/>
      <c r="HXV4" s="244"/>
      <c r="HXW4" s="244"/>
      <c r="HXX4" s="244"/>
      <c r="HXY4" s="244"/>
      <c r="HXZ4" s="244"/>
      <c r="HYA4" s="244"/>
      <c r="HYB4" s="244"/>
      <c r="HYC4" s="244"/>
      <c r="HYD4" s="244"/>
      <c r="HYE4" s="244"/>
      <c r="HYF4" s="244"/>
      <c r="HYG4" s="244"/>
      <c r="HYH4" s="244"/>
      <c r="HYI4" s="244"/>
      <c r="HYJ4" s="244"/>
      <c r="HYK4" s="244"/>
      <c r="HYL4" s="244"/>
      <c r="HYM4" s="244"/>
      <c r="HYN4" s="244"/>
      <c r="HYO4" s="244"/>
      <c r="HYP4" s="244"/>
      <c r="HYQ4" s="244"/>
      <c r="HYR4" s="244"/>
      <c r="HYS4" s="244"/>
      <c r="HYT4" s="244"/>
      <c r="HYU4" s="244"/>
      <c r="HYV4" s="244"/>
      <c r="HYW4" s="244"/>
      <c r="HYX4" s="244"/>
      <c r="HYY4" s="244"/>
      <c r="HYZ4" s="244"/>
      <c r="HZA4" s="244"/>
      <c r="HZB4" s="244"/>
      <c r="HZC4" s="244"/>
      <c r="HZD4" s="244"/>
      <c r="HZE4" s="244"/>
      <c r="HZF4" s="244"/>
      <c r="HZG4" s="244"/>
      <c r="HZH4" s="244"/>
      <c r="HZI4" s="244"/>
      <c r="HZJ4" s="244"/>
      <c r="HZK4" s="244"/>
      <c r="HZL4" s="244"/>
      <c r="HZM4" s="244"/>
      <c r="HZN4" s="244"/>
      <c r="HZO4" s="244"/>
      <c r="HZP4" s="244"/>
      <c r="HZQ4" s="244"/>
      <c r="HZR4" s="244"/>
      <c r="HZS4" s="244"/>
      <c r="HZT4" s="244"/>
      <c r="HZU4" s="244"/>
      <c r="HZV4" s="244"/>
      <c r="HZW4" s="244"/>
      <c r="HZX4" s="244"/>
      <c r="HZY4" s="244"/>
      <c r="HZZ4" s="244"/>
      <c r="IAA4" s="244"/>
      <c r="IAB4" s="244"/>
      <c r="IAC4" s="244"/>
      <c r="IAD4" s="244"/>
      <c r="IAE4" s="244"/>
      <c r="IAF4" s="244"/>
      <c r="IAG4" s="244"/>
      <c r="IAH4" s="244"/>
      <c r="IAI4" s="244"/>
      <c r="IAJ4" s="244"/>
      <c r="IAK4" s="244"/>
      <c r="IAL4" s="244"/>
      <c r="IAM4" s="244"/>
      <c r="IAN4" s="244"/>
      <c r="IAO4" s="244"/>
      <c r="IAP4" s="244"/>
      <c r="IAQ4" s="244"/>
      <c r="IAR4" s="244"/>
      <c r="IAS4" s="244"/>
      <c r="IAT4" s="244"/>
      <c r="IAU4" s="244"/>
      <c r="IAV4" s="244"/>
      <c r="IAW4" s="244"/>
      <c r="IAX4" s="244"/>
      <c r="IAY4" s="244"/>
      <c r="IAZ4" s="244"/>
      <c r="IBA4" s="244"/>
      <c r="IBB4" s="244"/>
      <c r="IBC4" s="244"/>
      <c r="IBD4" s="244"/>
      <c r="IBE4" s="244"/>
      <c r="IBF4" s="244"/>
      <c r="IBG4" s="244"/>
      <c r="IBH4" s="244"/>
      <c r="IBI4" s="244"/>
      <c r="IBJ4" s="244"/>
      <c r="IBK4" s="244"/>
      <c r="IBL4" s="244"/>
      <c r="IBM4" s="244"/>
      <c r="IBN4" s="244"/>
      <c r="IBO4" s="244"/>
      <c r="IBP4" s="244"/>
      <c r="IBQ4" s="244"/>
      <c r="IBR4" s="244"/>
      <c r="IBS4" s="244"/>
      <c r="IBT4" s="244"/>
      <c r="IBU4" s="244"/>
      <c r="IBV4" s="244"/>
      <c r="IBW4" s="244"/>
      <c r="IBX4" s="244"/>
      <c r="IBY4" s="244"/>
      <c r="IBZ4" s="244"/>
      <c r="ICA4" s="244"/>
      <c r="ICB4" s="244"/>
      <c r="ICC4" s="244"/>
      <c r="ICD4" s="244"/>
      <c r="ICE4" s="244"/>
      <c r="ICF4" s="244"/>
      <c r="ICG4" s="244"/>
      <c r="ICH4" s="244"/>
      <c r="ICI4" s="244"/>
      <c r="ICJ4" s="244"/>
      <c r="ICK4" s="244"/>
      <c r="ICL4" s="244"/>
      <c r="ICM4" s="244"/>
      <c r="ICN4" s="244"/>
      <c r="ICO4" s="244"/>
      <c r="ICP4" s="244"/>
      <c r="ICQ4" s="244"/>
      <c r="ICR4" s="244"/>
      <c r="ICS4" s="244"/>
      <c r="ICT4" s="244"/>
      <c r="ICU4" s="244"/>
      <c r="ICV4" s="244"/>
      <c r="ICW4" s="244"/>
      <c r="ICX4" s="244"/>
      <c r="ICY4" s="244"/>
      <c r="ICZ4" s="244"/>
      <c r="IDA4" s="244"/>
      <c r="IDB4" s="244"/>
      <c r="IDC4" s="244"/>
      <c r="IDD4" s="244"/>
      <c r="IDE4" s="244"/>
      <c r="IDF4" s="244"/>
      <c r="IDG4" s="244"/>
      <c r="IDH4" s="244"/>
      <c r="IDI4" s="244"/>
      <c r="IDJ4" s="244"/>
      <c r="IDK4" s="244"/>
      <c r="IDL4" s="244"/>
      <c r="IDM4" s="244"/>
      <c r="IDN4" s="244"/>
      <c r="IDO4" s="244"/>
      <c r="IDP4" s="244"/>
      <c r="IDQ4" s="244"/>
      <c r="IDR4" s="244"/>
      <c r="IDS4" s="244"/>
      <c r="IDT4" s="244"/>
      <c r="IDU4" s="244"/>
      <c r="IDV4" s="244"/>
      <c r="IDW4" s="244"/>
      <c r="IDX4" s="244"/>
      <c r="IDY4" s="244"/>
      <c r="IDZ4" s="244"/>
      <c r="IEA4" s="244"/>
      <c r="IEB4" s="244"/>
      <c r="IEC4" s="244"/>
      <c r="IED4" s="244"/>
      <c r="IEE4" s="244"/>
      <c r="IEF4" s="244"/>
      <c r="IEG4" s="244"/>
      <c r="IEH4" s="244"/>
      <c r="IEI4" s="244"/>
      <c r="IEJ4" s="244"/>
      <c r="IEK4" s="244"/>
      <c r="IEL4" s="244"/>
      <c r="IEM4" s="244"/>
      <c r="IEN4" s="244"/>
      <c r="IEO4" s="244"/>
      <c r="IEP4" s="244"/>
      <c r="IEQ4" s="244"/>
      <c r="IER4" s="244"/>
      <c r="IES4" s="244"/>
      <c r="IET4" s="244"/>
      <c r="IEU4" s="244"/>
      <c r="IEV4" s="244"/>
      <c r="IEW4" s="244"/>
      <c r="IEX4" s="244"/>
      <c r="IEY4" s="244"/>
      <c r="IEZ4" s="244"/>
      <c r="IFA4" s="244"/>
      <c r="IFB4" s="244"/>
      <c r="IFC4" s="244"/>
      <c r="IFD4" s="244"/>
      <c r="IFE4" s="244"/>
      <c r="IFF4" s="244"/>
      <c r="IFG4" s="244"/>
      <c r="IFH4" s="244"/>
      <c r="IFI4" s="244"/>
      <c r="IFJ4" s="244"/>
      <c r="IFK4" s="244"/>
      <c r="IFL4" s="244"/>
      <c r="IFM4" s="244"/>
      <c r="IFN4" s="244"/>
      <c r="IFO4" s="244"/>
      <c r="IFP4" s="244"/>
      <c r="IFQ4" s="244"/>
      <c r="IFR4" s="244"/>
      <c r="IFS4" s="244"/>
      <c r="IFT4" s="244"/>
      <c r="IFU4" s="244"/>
      <c r="IFV4" s="244"/>
      <c r="IFW4" s="244"/>
      <c r="IFX4" s="244"/>
      <c r="IFY4" s="244"/>
      <c r="IFZ4" s="244"/>
      <c r="IGA4" s="244"/>
      <c r="IGB4" s="244"/>
      <c r="IGC4" s="244"/>
      <c r="IGD4" s="244"/>
      <c r="IGE4" s="244"/>
      <c r="IGF4" s="244"/>
      <c r="IGG4" s="244"/>
      <c r="IGH4" s="244"/>
      <c r="IGI4" s="244"/>
      <c r="IGJ4" s="244"/>
      <c r="IGK4" s="244"/>
      <c r="IGL4" s="244"/>
      <c r="IGM4" s="244"/>
      <c r="IGN4" s="244"/>
      <c r="IGO4" s="244"/>
      <c r="IGP4" s="244"/>
      <c r="IGQ4" s="244"/>
      <c r="IGR4" s="244"/>
      <c r="IGS4" s="244"/>
      <c r="IGT4" s="244"/>
      <c r="IGU4" s="244"/>
      <c r="IGV4" s="244"/>
      <c r="IGW4" s="244"/>
      <c r="IGX4" s="244"/>
      <c r="IGY4" s="244"/>
      <c r="IGZ4" s="244"/>
      <c r="IHA4" s="244"/>
      <c r="IHB4" s="244"/>
      <c r="IHC4" s="244"/>
      <c r="IHD4" s="244"/>
      <c r="IHE4" s="244"/>
      <c r="IHF4" s="244"/>
      <c r="IHG4" s="244"/>
      <c r="IHH4" s="244"/>
      <c r="IHI4" s="244"/>
      <c r="IHJ4" s="244"/>
      <c r="IHK4" s="244"/>
      <c r="IHL4" s="244"/>
      <c r="IHM4" s="244"/>
      <c r="IHN4" s="244"/>
      <c r="IHO4" s="244"/>
      <c r="IHP4" s="244"/>
      <c r="IHQ4" s="244"/>
      <c r="IHR4" s="244"/>
      <c r="IHS4" s="244"/>
      <c r="IHT4" s="244"/>
      <c r="IHU4" s="244"/>
      <c r="IHV4" s="244"/>
      <c r="IHW4" s="244"/>
      <c r="IHX4" s="244"/>
      <c r="IHY4" s="244"/>
      <c r="IHZ4" s="244"/>
      <c r="IIA4" s="244"/>
      <c r="IIB4" s="244"/>
      <c r="IIC4" s="244"/>
      <c r="IID4" s="244"/>
      <c r="IIE4" s="244"/>
      <c r="IIF4" s="244"/>
      <c r="IIG4" s="244"/>
      <c r="IIH4" s="244"/>
      <c r="III4" s="244"/>
      <c r="IIJ4" s="244"/>
      <c r="IIK4" s="244"/>
      <c r="IIL4" s="244"/>
      <c r="IIM4" s="244"/>
      <c r="IIN4" s="244"/>
      <c r="IIO4" s="244"/>
      <c r="IIP4" s="244"/>
      <c r="IIQ4" s="244"/>
      <c r="IIR4" s="244"/>
      <c r="IIS4" s="244"/>
      <c r="IIT4" s="244"/>
      <c r="IIU4" s="244"/>
      <c r="IIV4" s="244"/>
      <c r="IIW4" s="244"/>
      <c r="IIX4" s="244"/>
      <c r="IIY4" s="244"/>
      <c r="IIZ4" s="244"/>
      <c r="IJA4" s="244"/>
      <c r="IJB4" s="244"/>
      <c r="IJC4" s="244"/>
      <c r="IJD4" s="244"/>
      <c r="IJE4" s="244"/>
      <c r="IJF4" s="244"/>
      <c r="IJG4" s="244"/>
      <c r="IJH4" s="244"/>
      <c r="IJI4" s="244"/>
      <c r="IJJ4" s="244"/>
      <c r="IJK4" s="244"/>
      <c r="IJL4" s="244"/>
      <c r="IJM4" s="244"/>
      <c r="IJN4" s="244"/>
      <c r="IJO4" s="244"/>
      <c r="IJP4" s="244"/>
      <c r="IJQ4" s="244"/>
      <c r="IJR4" s="244"/>
      <c r="IJS4" s="244"/>
      <c r="IJT4" s="244"/>
      <c r="IJU4" s="244"/>
      <c r="IJV4" s="244"/>
      <c r="IJW4" s="244"/>
      <c r="IJX4" s="244"/>
      <c r="IJY4" s="244"/>
      <c r="IJZ4" s="244"/>
      <c r="IKA4" s="244"/>
      <c r="IKB4" s="244"/>
      <c r="IKC4" s="244"/>
      <c r="IKD4" s="244"/>
      <c r="IKE4" s="244"/>
      <c r="IKF4" s="244"/>
      <c r="IKG4" s="244"/>
      <c r="IKH4" s="244"/>
      <c r="IKI4" s="244"/>
      <c r="IKJ4" s="244"/>
      <c r="IKK4" s="244"/>
      <c r="IKL4" s="244"/>
      <c r="IKM4" s="244"/>
      <c r="IKN4" s="244"/>
      <c r="IKO4" s="244"/>
      <c r="IKP4" s="244"/>
      <c r="IKQ4" s="244"/>
      <c r="IKR4" s="244"/>
      <c r="IKS4" s="244"/>
      <c r="IKT4" s="244"/>
      <c r="IKU4" s="244"/>
      <c r="IKV4" s="244"/>
      <c r="IKW4" s="244"/>
      <c r="IKX4" s="244"/>
      <c r="IKY4" s="244"/>
      <c r="IKZ4" s="244"/>
      <c r="ILA4" s="244"/>
      <c r="ILB4" s="244"/>
      <c r="ILC4" s="244"/>
      <c r="ILD4" s="244"/>
      <c r="ILE4" s="244"/>
      <c r="ILF4" s="244"/>
      <c r="ILG4" s="244"/>
      <c r="ILH4" s="244"/>
      <c r="ILI4" s="244"/>
      <c r="ILJ4" s="244"/>
      <c r="ILK4" s="244"/>
      <c r="ILL4" s="244"/>
      <c r="ILM4" s="244"/>
      <c r="ILN4" s="244"/>
      <c r="ILO4" s="244"/>
      <c r="ILP4" s="244"/>
      <c r="ILQ4" s="244"/>
      <c r="ILR4" s="244"/>
      <c r="ILS4" s="244"/>
      <c r="ILT4" s="244"/>
      <c r="ILU4" s="244"/>
      <c r="ILV4" s="244"/>
      <c r="ILW4" s="244"/>
      <c r="ILX4" s="244"/>
      <c r="ILY4" s="244"/>
      <c r="ILZ4" s="244"/>
      <c r="IMA4" s="244"/>
      <c r="IMB4" s="244"/>
      <c r="IMC4" s="244"/>
      <c r="IMD4" s="244"/>
      <c r="IME4" s="244"/>
      <c r="IMF4" s="244"/>
      <c r="IMG4" s="244"/>
      <c r="IMH4" s="244"/>
      <c r="IMI4" s="244"/>
      <c r="IMJ4" s="244"/>
      <c r="IMK4" s="244"/>
      <c r="IML4" s="244"/>
      <c r="IMM4" s="244"/>
      <c r="IMN4" s="244"/>
      <c r="IMO4" s="244"/>
      <c r="IMP4" s="244"/>
      <c r="IMQ4" s="244"/>
      <c r="IMR4" s="244"/>
      <c r="IMS4" s="244"/>
      <c r="IMT4" s="244"/>
      <c r="IMU4" s="244"/>
      <c r="IMV4" s="244"/>
      <c r="IMW4" s="244"/>
      <c r="IMX4" s="244"/>
      <c r="IMY4" s="244"/>
      <c r="IMZ4" s="244"/>
      <c r="INA4" s="244"/>
      <c r="INB4" s="244"/>
      <c r="INC4" s="244"/>
      <c r="IND4" s="244"/>
      <c r="INE4" s="244"/>
      <c r="INF4" s="244"/>
      <c r="ING4" s="244"/>
      <c r="INH4" s="244"/>
      <c r="INI4" s="244"/>
      <c r="INJ4" s="244"/>
      <c r="INK4" s="244"/>
      <c r="INL4" s="244"/>
      <c r="INM4" s="244"/>
      <c r="INN4" s="244"/>
      <c r="INO4" s="244"/>
      <c r="INP4" s="244"/>
      <c r="INQ4" s="244"/>
      <c r="INR4" s="244"/>
      <c r="INS4" s="244"/>
      <c r="INT4" s="244"/>
      <c r="INU4" s="244"/>
      <c r="INV4" s="244"/>
      <c r="INW4" s="244"/>
      <c r="INX4" s="244"/>
      <c r="INY4" s="244"/>
      <c r="INZ4" s="244"/>
      <c r="IOA4" s="244"/>
      <c r="IOB4" s="244"/>
      <c r="IOC4" s="244"/>
      <c r="IOD4" s="244"/>
      <c r="IOE4" s="244"/>
      <c r="IOF4" s="244"/>
      <c r="IOG4" s="244"/>
      <c r="IOH4" s="244"/>
      <c r="IOI4" s="244"/>
      <c r="IOJ4" s="244"/>
      <c r="IOK4" s="244"/>
      <c r="IOL4" s="244"/>
      <c r="IOM4" s="244"/>
      <c r="ION4" s="244"/>
      <c r="IOO4" s="244"/>
      <c r="IOP4" s="244"/>
      <c r="IOQ4" s="244"/>
      <c r="IOR4" s="244"/>
      <c r="IOS4" s="244"/>
      <c r="IOT4" s="244"/>
      <c r="IOU4" s="244"/>
      <c r="IOV4" s="244"/>
      <c r="IOW4" s="244"/>
      <c r="IOX4" s="244"/>
      <c r="IOY4" s="244"/>
      <c r="IOZ4" s="244"/>
      <c r="IPA4" s="244"/>
      <c r="IPB4" s="244"/>
      <c r="IPC4" s="244"/>
      <c r="IPD4" s="244"/>
      <c r="IPE4" s="244"/>
      <c r="IPF4" s="244"/>
      <c r="IPG4" s="244"/>
      <c r="IPH4" s="244"/>
      <c r="IPI4" s="244"/>
      <c r="IPJ4" s="244"/>
      <c r="IPK4" s="244"/>
      <c r="IPL4" s="244"/>
      <c r="IPM4" s="244"/>
      <c r="IPN4" s="244"/>
      <c r="IPO4" s="244"/>
      <c r="IPP4" s="244"/>
      <c r="IPQ4" s="244"/>
      <c r="IPR4" s="244"/>
      <c r="IPS4" s="244"/>
      <c r="IPT4" s="244"/>
      <c r="IPU4" s="244"/>
      <c r="IPV4" s="244"/>
      <c r="IPW4" s="244"/>
      <c r="IPX4" s="244"/>
      <c r="IPY4" s="244"/>
      <c r="IPZ4" s="244"/>
      <c r="IQA4" s="244"/>
      <c r="IQB4" s="244"/>
      <c r="IQC4" s="244"/>
      <c r="IQD4" s="244"/>
      <c r="IQE4" s="244"/>
      <c r="IQF4" s="244"/>
      <c r="IQG4" s="244"/>
      <c r="IQH4" s="244"/>
      <c r="IQI4" s="244"/>
      <c r="IQJ4" s="244"/>
      <c r="IQK4" s="244"/>
      <c r="IQL4" s="244"/>
      <c r="IQM4" s="244"/>
      <c r="IQN4" s="244"/>
      <c r="IQO4" s="244"/>
      <c r="IQP4" s="244"/>
      <c r="IQQ4" s="244"/>
      <c r="IQR4" s="244"/>
      <c r="IQS4" s="244"/>
      <c r="IQT4" s="244"/>
      <c r="IQU4" s="244"/>
      <c r="IQV4" s="244"/>
      <c r="IQW4" s="244"/>
      <c r="IQX4" s="244"/>
      <c r="IQY4" s="244"/>
      <c r="IQZ4" s="244"/>
      <c r="IRA4" s="244"/>
      <c r="IRB4" s="244"/>
      <c r="IRC4" s="244"/>
      <c r="IRD4" s="244"/>
      <c r="IRE4" s="244"/>
      <c r="IRF4" s="244"/>
      <c r="IRG4" s="244"/>
      <c r="IRH4" s="244"/>
      <c r="IRI4" s="244"/>
      <c r="IRJ4" s="244"/>
      <c r="IRK4" s="244"/>
      <c r="IRL4" s="244"/>
      <c r="IRM4" s="244"/>
      <c r="IRN4" s="244"/>
      <c r="IRO4" s="244"/>
      <c r="IRP4" s="244"/>
      <c r="IRQ4" s="244"/>
      <c r="IRR4" s="244"/>
      <c r="IRS4" s="244"/>
      <c r="IRT4" s="244"/>
      <c r="IRU4" s="244"/>
      <c r="IRV4" s="244"/>
      <c r="IRW4" s="244"/>
      <c r="IRX4" s="244"/>
      <c r="IRY4" s="244"/>
      <c r="IRZ4" s="244"/>
      <c r="ISA4" s="244"/>
      <c r="ISB4" s="244"/>
      <c r="ISC4" s="244"/>
      <c r="ISD4" s="244"/>
      <c r="ISE4" s="244"/>
      <c r="ISF4" s="244"/>
      <c r="ISG4" s="244"/>
      <c r="ISH4" s="244"/>
      <c r="ISI4" s="244"/>
      <c r="ISJ4" s="244"/>
      <c r="ISK4" s="244"/>
      <c r="ISL4" s="244"/>
      <c r="ISM4" s="244"/>
      <c r="ISN4" s="244"/>
      <c r="ISO4" s="244"/>
      <c r="ISP4" s="244"/>
      <c r="ISQ4" s="244"/>
      <c r="ISR4" s="244"/>
      <c r="ISS4" s="244"/>
      <c r="IST4" s="244"/>
      <c r="ISU4" s="244"/>
      <c r="ISV4" s="244"/>
      <c r="ISW4" s="244"/>
      <c r="ISX4" s="244"/>
      <c r="ISY4" s="244"/>
      <c r="ISZ4" s="244"/>
      <c r="ITA4" s="244"/>
      <c r="ITB4" s="244"/>
      <c r="ITC4" s="244"/>
      <c r="ITD4" s="244"/>
      <c r="ITE4" s="244"/>
      <c r="ITF4" s="244"/>
      <c r="ITG4" s="244"/>
      <c r="ITH4" s="244"/>
      <c r="ITI4" s="244"/>
      <c r="ITJ4" s="244"/>
      <c r="ITK4" s="244"/>
      <c r="ITL4" s="244"/>
      <c r="ITM4" s="244"/>
      <c r="ITN4" s="244"/>
      <c r="ITO4" s="244"/>
      <c r="ITP4" s="244"/>
      <c r="ITQ4" s="244"/>
      <c r="ITR4" s="244"/>
      <c r="ITS4" s="244"/>
      <c r="ITT4" s="244"/>
      <c r="ITU4" s="244"/>
      <c r="ITV4" s="244"/>
      <c r="ITW4" s="244"/>
      <c r="ITX4" s="244"/>
      <c r="ITY4" s="244"/>
      <c r="ITZ4" s="244"/>
      <c r="IUA4" s="244"/>
      <c r="IUB4" s="244"/>
      <c r="IUC4" s="244"/>
      <c r="IUD4" s="244"/>
      <c r="IUE4" s="244"/>
      <c r="IUF4" s="244"/>
      <c r="IUG4" s="244"/>
      <c r="IUH4" s="244"/>
      <c r="IUI4" s="244"/>
      <c r="IUJ4" s="244"/>
      <c r="IUK4" s="244"/>
      <c r="IUL4" s="244"/>
      <c r="IUM4" s="244"/>
      <c r="IUN4" s="244"/>
      <c r="IUO4" s="244"/>
      <c r="IUP4" s="244"/>
      <c r="IUQ4" s="244"/>
      <c r="IUR4" s="244"/>
      <c r="IUS4" s="244"/>
      <c r="IUT4" s="244"/>
      <c r="IUU4" s="244"/>
      <c r="IUV4" s="244"/>
      <c r="IUW4" s="244"/>
      <c r="IUX4" s="244"/>
      <c r="IUY4" s="244"/>
      <c r="IUZ4" s="244"/>
      <c r="IVA4" s="244"/>
      <c r="IVB4" s="244"/>
      <c r="IVC4" s="244"/>
      <c r="IVD4" s="244"/>
      <c r="IVE4" s="244"/>
      <c r="IVF4" s="244"/>
      <c r="IVG4" s="244"/>
      <c r="IVH4" s="244"/>
      <c r="IVI4" s="244"/>
      <c r="IVJ4" s="244"/>
      <c r="IVK4" s="244"/>
      <c r="IVL4" s="244"/>
      <c r="IVM4" s="244"/>
      <c r="IVN4" s="244"/>
      <c r="IVO4" s="244"/>
      <c r="IVP4" s="244"/>
      <c r="IVQ4" s="244"/>
      <c r="IVR4" s="244"/>
      <c r="IVS4" s="244"/>
      <c r="IVT4" s="244"/>
      <c r="IVU4" s="244"/>
      <c r="IVV4" s="244"/>
      <c r="IVW4" s="244"/>
      <c r="IVX4" s="244"/>
      <c r="IVY4" s="244"/>
      <c r="IVZ4" s="244"/>
      <c r="IWA4" s="244"/>
      <c r="IWB4" s="244"/>
      <c r="IWC4" s="244"/>
      <c r="IWD4" s="244"/>
      <c r="IWE4" s="244"/>
      <c r="IWF4" s="244"/>
      <c r="IWG4" s="244"/>
      <c r="IWH4" s="244"/>
      <c r="IWI4" s="244"/>
      <c r="IWJ4" s="244"/>
      <c r="IWK4" s="244"/>
      <c r="IWL4" s="244"/>
      <c r="IWM4" s="244"/>
      <c r="IWN4" s="244"/>
      <c r="IWO4" s="244"/>
      <c r="IWP4" s="244"/>
      <c r="IWQ4" s="244"/>
      <c r="IWR4" s="244"/>
      <c r="IWS4" s="244"/>
      <c r="IWT4" s="244"/>
      <c r="IWU4" s="244"/>
      <c r="IWV4" s="244"/>
      <c r="IWW4" s="244"/>
      <c r="IWX4" s="244"/>
      <c r="IWY4" s="244"/>
      <c r="IWZ4" s="244"/>
      <c r="IXA4" s="244"/>
      <c r="IXB4" s="244"/>
      <c r="IXC4" s="244"/>
      <c r="IXD4" s="244"/>
      <c r="IXE4" s="244"/>
      <c r="IXF4" s="244"/>
      <c r="IXG4" s="244"/>
      <c r="IXH4" s="244"/>
      <c r="IXI4" s="244"/>
      <c r="IXJ4" s="244"/>
      <c r="IXK4" s="244"/>
      <c r="IXL4" s="244"/>
      <c r="IXM4" s="244"/>
      <c r="IXN4" s="244"/>
      <c r="IXO4" s="244"/>
      <c r="IXP4" s="244"/>
      <c r="IXQ4" s="244"/>
      <c r="IXR4" s="244"/>
      <c r="IXS4" s="244"/>
      <c r="IXT4" s="244"/>
      <c r="IXU4" s="244"/>
      <c r="IXV4" s="244"/>
      <c r="IXW4" s="244"/>
      <c r="IXX4" s="244"/>
      <c r="IXY4" s="244"/>
      <c r="IXZ4" s="244"/>
      <c r="IYA4" s="244"/>
      <c r="IYB4" s="244"/>
      <c r="IYC4" s="244"/>
      <c r="IYD4" s="244"/>
      <c r="IYE4" s="244"/>
      <c r="IYF4" s="244"/>
      <c r="IYG4" s="244"/>
      <c r="IYH4" s="244"/>
      <c r="IYI4" s="244"/>
      <c r="IYJ4" s="244"/>
      <c r="IYK4" s="244"/>
      <c r="IYL4" s="244"/>
      <c r="IYM4" s="244"/>
      <c r="IYN4" s="244"/>
      <c r="IYO4" s="244"/>
      <c r="IYP4" s="244"/>
      <c r="IYQ4" s="244"/>
      <c r="IYR4" s="244"/>
      <c r="IYS4" s="244"/>
      <c r="IYT4" s="244"/>
      <c r="IYU4" s="244"/>
      <c r="IYV4" s="244"/>
      <c r="IYW4" s="244"/>
      <c r="IYX4" s="244"/>
      <c r="IYY4" s="244"/>
      <c r="IYZ4" s="244"/>
      <c r="IZA4" s="244"/>
      <c r="IZB4" s="244"/>
      <c r="IZC4" s="244"/>
      <c r="IZD4" s="244"/>
      <c r="IZE4" s="244"/>
      <c r="IZF4" s="244"/>
      <c r="IZG4" s="244"/>
      <c r="IZH4" s="244"/>
      <c r="IZI4" s="244"/>
      <c r="IZJ4" s="244"/>
      <c r="IZK4" s="244"/>
      <c r="IZL4" s="244"/>
      <c r="IZM4" s="244"/>
      <c r="IZN4" s="244"/>
      <c r="IZO4" s="244"/>
      <c r="IZP4" s="244"/>
      <c r="IZQ4" s="244"/>
      <c r="IZR4" s="244"/>
      <c r="IZS4" s="244"/>
      <c r="IZT4" s="244"/>
      <c r="IZU4" s="244"/>
      <c r="IZV4" s="244"/>
      <c r="IZW4" s="244"/>
      <c r="IZX4" s="244"/>
      <c r="IZY4" s="244"/>
      <c r="IZZ4" s="244"/>
      <c r="JAA4" s="244"/>
      <c r="JAB4" s="244"/>
      <c r="JAC4" s="244"/>
      <c r="JAD4" s="244"/>
      <c r="JAE4" s="244"/>
      <c r="JAF4" s="244"/>
      <c r="JAG4" s="244"/>
      <c r="JAH4" s="244"/>
      <c r="JAI4" s="244"/>
      <c r="JAJ4" s="244"/>
      <c r="JAK4" s="244"/>
      <c r="JAL4" s="244"/>
      <c r="JAM4" s="244"/>
      <c r="JAN4" s="244"/>
      <c r="JAO4" s="244"/>
      <c r="JAP4" s="244"/>
      <c r="JAQ4" s="244"/>
      <c r="JAR4" s="244"/>
      <c r="JAS4" s="244"/>
      <c r="JAT4" s="244"/>
      <c r="JAU4" s="244"/>
      <c r="JAV4" s="244"/>
      <c r="JAW4" s="244"/>
      <c r="JAX4" s="244"/>
      <c r="JAY4" s="244"/>
      <c r="JAZ4" s="244"/>
      <c r="JBA4" s="244"/>
      <c r="JBB4" s="244"/>
      <c r="JBC4" s="244"/>
      <c r="JBD4" s="244"/>
      <c r="JBE4" s="244"/>
      <c r="JBF4" s="244"/>
      <c r="JBG4" s="244"/>
      <c r="JBH4" s="244"/>
      <c r="JBI4" s="244"/>
      <c r="JBJ4" s="244"/>
      <c r="JBK4" s="244"/>
      <c r="JBL4" s="244"/>
      <c r="JBM4" s="244"/>
      <c r="JBN4" s="244"/>
      <c r="JBO4" s="244"/>
      <c r="JBP4" s="244"/>
      <c r="JBQ4" s="244"/>
      <c r="JBR4" s="244"/>
      <c r="JBS4" s="244"/>
      <c r="JBT4" s="244"/>
      <c r="JBU4" s="244"/>
      <c r="JBV4" s="244"/>
      <c r="JBW4" s="244"/>
      <c r="JBX4" s="244"/>
      <c r="JBY4" s="244"/>
      <c r="JBZ4" s="244"/>
      <c r="JCA4" s="244"/>
      <c r="JCB4" s="244"/>
      <c r="JCC4" s="244"/>
      <c r="JCD4" s="244"/>
      <c r="JCE4" s="244"/>
      <c r="JCF4" s="244"/>
      <c r="JCG4" s="244"/>
      <c r="JCH4" s="244"/>
      <c r="JCI4" s="244"/>
      <c r="JCJ4" s="244"/>
      <c r="JCK4" s="244"/>
      <c r="JCL4" s="244"/>
      <c r="JCM4" s="244"/>
      <c r="JCN4" s="244"/>
      <c r="JCO4" s="244"/>
      <c r="JCP4" s="244"/>
      <c r="JCQ4" s="244"/>
      <c r="JCR4" s="244"/>
      <c r="JCS4" s="244"/>
      <c r="JCT4" s="244"/>
      <c r="JCU4" s="244"/>
      <c r="JCV4" s="244"/>
      <c r="JCW4" s="244"/>
      <c r="JCX4" s="244"/>
      <c r="JCY4" s="244"/>
      <c r="JCZ4" s="244"/>
      <c r="JDA4" s="244"/>
      <c r="JDB4" s="244"/>
      <c r="JDC4" s="244"/>
      <c r="JDD4" s="244"/>
      <c r="JDE4" s="244"/>
      <c r="JDF4" s="244"/>
      <c r="JDG4" s="244"/>
      <c r="JDH4" s="244"/>
      <c r="JDI4" s="244"/>
      <c r="JDJ4" s="244"/>
      <c r="JDK4" s="244"/>
      <c r="JDL4" s="244"/>
      <c r="JDM4" s="244"/>
      <c r="JDN4" s="244"/>
      <c r="JDO4" s="244"/>
      <c r="JDP4" s="244"/>
      <c r="JDQ4" s="244"/>
      <c r="JDR4" s="244"/>
      <c r="JDS4" s="244"/>
      <c r="JDT4" s="244"/>
      <c r="JDU4" s="244"/>
      <c r="JDV4" s="244"/>
      <c r="JDW4" s="244"/>
      <c r="JDX4" s="244"/>
      <c r="JDY4" s="244"/>
      <c r="JDZ4" s="244"/>
      <c r="JEA4" s="244"/>
      <c r="JEB4" s="244"/>
      <c r="JEC4" s="244"/>
      <c r="JED4" s="244"/>
      <c r="JEE4" s="244"/>
      <c r="JEF4" s="244"/>
      <c r="JEG4" s="244"/>
      <c r="JEH4" s="244"/>
      <c r="JEI4" s="244"/>
      <c r="JEJ4" s="244"/>
      <c r="JEK4" s="244"/>
      <c r="JEL4" s="244"/>
      <c r="JEM4" s="244"/>
      <c r="JEN4" s="244"/>
      <c r="JEO4" s="244"/>
      <c r="JEP4" s="244"/>
      <c r="JEQ4" s="244"/>
      <c r="JER4" s="244"/>
      <c r="JES4" s="244"/>
      <c r="JET4" s="244"/>
      <c r="JEU4" s="244"/>
      <c r="JEV4" s="244"/>
      <c r="JEW4" s="244"/>
      <c r="JEX4" s="244"/>
      <c r="JEY4" s="244"/>
      <c r="JEZ4" s="244"/>
      <c r="JFA4" s="244"/>
      <c r="JFB4" s="244"/>
      <c r="JFC4" s="244"/>
      <c r="JFD4" s="244"/>
      <c r="JFE4" s="244"/>
      <c r="JFF4" s="244"/>
      <c r="JFG4" s="244"/>
      <c r="JFH4" s="244"/>
      <c r="JFI4" s="244"/>
      <c r="JFJ4" s="244"/>
      <c r="JFK4" s="244"/>
      <c r="JFL4" s="244"/>
      <c r="JFM4" s="244"/>
      <c r="JFN4" s="244"/>
      <c r="JFO4" s="244"/>
      <c r="JFP4" s="244"/>
      <c r="JFQ4" s="244"/>
      <c r="JFR4" s="244"/>
      <c r="JFS4" s="244"/>
      <c r="JFT4" s="244"/>
      <c r="JFU4" s="244"/>
      <c r="JFV4" s="244"/>
      <c r="JFW4" s="244"/>
      <c r="JFX4" s="244"/>
      <c r="JFY4" s="244"/>
      <c r="JFZ4" s="244"/>
      <c r="JGA4" s="244"/>
      <c r="JGB4" s="244"/>
      <c r="JGC4" s="244"/>
      <c r="JGD4" s="244"/>
      <c r="JGE4" s="244"/>
      <c r="JGF4" s="244"/>
      <c r="JGG4" s="244"/>
      <c r="JGH4" s="244"/>
      <c r="JGI4" s="244"/>
      <c r="JGJ4" s="244"/>
      <c r="JGK4" s="244"/>
      <c r="JGL4" s="244"/>
      <c r="JGM4" s="244"/>
      <c r="JGN4" s="244"/>
      <c r="JGO4" s="244"/>
      <c r="JGP4" s="244"/>
      <c r="JGQ4" s="244"/>
      <c r="JGR4" s="244"/>
      <c r="JGS4" s="244"/>
      <c r="JGT4" s="244"/>
      <c r="JGU4" s="244"/>
      <c r="JGV4" s="244"/>
      <c r="JGW4" s="244"/>
      <c r="JGX4" s="244"/>
      <c r="JGY4" s="244"/>
      <c r="JGZ4" s="244"/>
      <c r="JHA4" s="244"/>
      <c r="JHB4" s="244"/>
      <c r="JHC4" s="244"/>
      <c r="JHD4" s="244"/>
      <c r="JHE4" s="244"/>
      <c r="JHF4" s="244"/>
      <c r="JHG4" s="244"/>
      <c r="JHH4" s="244"/>
      <c r="JHI4" s="244"/>
      <c r="JHJ4" s="244"/>
      <c r="JHK4" s="244"/>
      <c r="JHL4" s="244"/>
      <c r="JHM4" s="244"/>
      <c r="JHN4" s="244"/>
      <c r="JHO4" s="244"/>
      <c r="JHP4" s="244"/>
      <c r="JHQ4" s="244"/>
      <c r="JHR4" s="244"/>
      <c r="JHS4" s="244"/>
      <c r="JHT4" s="244"/>
      <c r="JHU4" s="244"/>
      <c r="JHV4" s="244"/>
      <c r="JHW4" s="244"/>
      <c r="JHX4" s="244"/>
      <c r="JHY4" s="244"/>
      <c r="JHZ4" s="244"/>
      <c r="JIA4" s="244"/>
      <c r="JIB4" s="244"/>
      <c r="JIC4" s="244"/>
      <c r="JID4" s="244"/>
      <c r="JIE4" s="244"/>
      <c r="JIF4" s="244"/>
      <c r="JIG4" s="244"/>
      <c r="JIH4" s="244"/>
      <c r="JII4" s="244"/>
      <c r="JIJ4" s="244"/>
      <c r="JIK4" s="244"/>
      <c r="JIL4" s="244"/>
      <c r="JIM4" s="244"/>
      <c r="JIN4" s="244"/>
      <c r="JIO4" s="244"/>
      <c r="JIP4" s="244"/>
      <c r="JIQ4" s="244"/>
      <c r="JIR4" s="244"/>
      <c r="JIS4" s="244"/>
      <c r="JIT4" s="244"/>
      <c r="JIU4" s="244"/>
      <c r="JIV4" s="244"/>
      <c r="JIW4" s="244"/>
      <c r="JIX4" s="244"/>
      <c r="JIY4" s="244"/>
      <c r="JIZ4" s="244"/>
      <c r="JJA4" s="244"/>
      <c r="JJB4" s="244"/>
      <c r="JJC4" s="244"/>
      <c r="JJD4" s="244"/>
      <c r="JJE4" s="244"/>
      <c r="JJF4" s="244"/>
      <c r="JJG4" s="244"/>
      <c r="JJH4" s="244"/>
      <c r="JJI4" s="244"/>
      <c r="JJJ4" s="244"/>
      <c r="JJK4" s="244"/>
      <c r="JJL4" s="244"/>
      <c r="JJM4" s="244"/>
      <c r="JJN4" s="244"/>
      <c r="JJO4" s="244"/>
      <c r="JJP4" s="244"/>
      <c r="JJQ4" s="244"/>
      <c r="JJR4" s="244"/>
      <c r="JJS4" s="244"/>
      <c r="JJT4" s="244"/>
      <c r="JJU4" s="244"/>
      <c r="JJV4" s="244"/>
      <c r="JJW4" s="244"/>
      <c r="JJX4" s="244"/>
      <c r="JJY4" s="244"/>
      <c r="JJZ4" s="244"/>
      <c r="JKA4" s="244"/>
      <c r="JKB4" s="244"/>
      <c r="JKC4" s="244"/>
      <c r="JKD4" s="244"/>
      <c r="JKE4" s="244"/>
      <c r="JKF4" s="244"/>
      <c r="JKG4" s="244"/>
      <c r="JKH4" s="244"/>
      <c r="JKI4" s="244"/>
      <c r="JKJ4" s="244"/>
      <c r="JKK4" s="244"/>
      <c r="JKL4" s="244"/>
      <c r="JKM4" s="244"/>
      <c r="JKN4" s="244"/>
      <c r="JKO4" s="244"/>
      <c r="JKP4" s="244"/>
      <c r="JKQ4" s="244"/>
      <c r="JKR4" s="244"/>
      <c r="JKS4" s="244"/>
      <c r="JKT4" s="244"/>
      <c r="JKU4" s="244"/>
      <c r="JKV4" s="244"/>
      <c r="JKW4" s="244"/>
      <c r="JKX4" s="244"/>
      <c r="JKY4" s="244"/>
      <c r="JKZ4" s="244"/>
      <c r="JLA4" s="244"/>
      <c r="JLB4" s="244"/>
      <c r="JLC4" s="244"/>
      <c r="JLD4" s="244"/>
      <c r="JLE4" s="244"/>
      <c r="JLF4" s="244"/>
      <c r="JLG4" s="244"/>
      <c r="JLH4" s="244"/>
      <c r="JLI4" s="244"/>
      <c r="JLJ4" s="244"/>
      <c r="JLK4" s="244"/>
      <c r="JLL4" s="244"/>
      <c r="JLM4" s="244"/>
      <c r="JLN4" s="244"/>
      <c r="JLO4" s="244"/>
      <c r="JLP4" s="244"/>
      <c r="JLQ4" s="244"/>
      <c r="JLR4" s="244"/>
      <c r="JLS4" s="244"/>
      <c r="JLT4" s="244"/>
      <c r="JLU4" s="244"/>
      <c r="JLV4" s="244"/>
      <c r="JLW4" s="244"/>
      <c r="JLX4" s="244"/>
      <c r="JLY4" s="244"/>
      <c r="JLZ4" s="244"/>
      <c r="JMA4" s="244"/>
      <c r="JMB4" s="244"/>
      <c r="JMC4" s="244"/>
      <c r="JMD4" s="244"/>
      <c r="JME4" s="244"/>
      <c r="JMF4" s="244"/>
      <c r="JMG4" s="244"/>
      <c r="JMH4" s="244"/>
      <c r="JMI4" s="244"/>
      <c r="JMJ4" s="244"/>
      <c r="JMK4" s="244"/>
      <c r="JML4" s="244"/>
      <c r="JMM4" s="244"/>
      <c r="JMN4" s="244"/>
      <c r="JMO4" s="244"/>
      <c r="JMP4" s="244"/>
      <c r="JMQ4" s="244"/>
      <c r="JMR4" s="244"/>
      <c r="JMS4" s="244"/>
      <c r="JMT4" s="244"/>
      <c r="JMU4" s="244"/>
      <c r="JMV4" s="244"/>
      <c r="JMW4" s="244"/>
      <c r="JMX4" s="244"/>
      <c r="JMY4" s="244"/>
      <c r="JMZ4" s="244"/>
      <c r="JNA4" s="244"/>
      <c r="JNB4" s="244"/>
      <c r="JNC4" s="244"/>
      <c r="JND4" s="244"/>
      <c r="JNE4" s="244"/>
      <c r="JNF4" s="244"/>
      <c r="JNG4" s="244"/>
      <c r="JNH4" s="244"/>
      <c r="JNI4" s="244"/>
      <c r="JNJ4" s="244"/>
      <c r="JNK4" s="244"/>
      <c r="JNL4" s="244"/>
      <c r="JNM4" s="244"/>
      <c r="JNN4" s="244"/>
      <c r="JNO4" s="244"/>
      <c r="JNP4" s="244"/>
      <c r="JNQ4" s="244"/>
      <c r="JNR4" s="244"/>
      <c r="JNS4" s="244"/>
      <c r="JNT4" s="244"/>
      <c r="JNU4" s="244"/>
      <c r="JNV4" s="244"/>
      <c r="JNW4" s="244"/>
      <c r="JNX4" s="244"/>
      <c r="JNY4" s="244"/>
      <c r="JNZ4" s="244"/>
      <c r="JOA4" s="244"/>
      <c r="JOB4" s="244"/>
      <c r="JOC4" s="244"/>
      <c r="JOD4" s="244"/>
      <c r="JOE4" s="244"/>
      <c r="JOF4" s="244"/>
      <c r="JOG4" s="244"/>
      <c r="JOH4" s="244"/>
      <c r="JOI4" s="244"/>
      <c r="JOJ4" s="244"/>
      <c r="JOK4" s="244"/>
      <c r="JOL4" s="244"/>
      <c r="JOM4" s="244"/>
      <c r="JON4" s="244"/>
      <c r="JOO4" s="244"/>
      <c r="JOP4" s="244"/>
      <c r="JOQ4" s="244"/>
      <c r="JOR4" s="244"/>
      <c r="JOS4" s="244"/>
      <c r="JOT4" s="244"/>
      <c r="JOU4" s="244"/>
      <c r="JOV4" s="244"/>
      <c r="JOW4" s="244"/>
      <c r="JOX4" s="244"/>
      <c r="JOY4" s="244"/>
      <c r="JOZ4" s="244"/>
      <c r="JPA4" s="244"/>
      <c r="JPB4" s="244"/>
      <c r="JPC4" s="244"/>
      <c r="JPD4" s="244"/>
      <c r="JPE4" s="244"/>
      <c r="JPF4" s="244"/>
      <c r="JPG4" s="244"/>
      <c r="JPH4" s="244"/>
      <c r="JPI4" s="244"/>
      <c r="JPJ4" s="244"/>
      <c r="JPK4" s="244"/>
      <c r="JPL4" s="244"/>
      <c r="JPM4" s="244"/>
      <c r="JPN4" s="244"/>
      <c r="JPO4" s="244"/>
      <c r="JPP4" s="244"/>
      <c r="JPQ4" s="244"/>
      <c r="JPR4" s="244"/>
      <c r="JPS4" s="244"/>
      <c r="JPT4" s="244"/>
      <c r="JPU4" s="244"/>
      <c r="JPV4" s="244"/>
      <c r="JPW4" s="244"/>
      <c r="JPX4" s="244"/>
      <c r="JPY4" s="244"/>
      <c r="JPZ4" s="244"/>
      <c r="JQA4" s="244"/>
      <c r="JQB4" s="244"/>
      <c r="JQC4" s="244"/>
      <c r="JQD4" s="244"/>
      <c r="JQE4" s="244"/>
      <c r="JQF4" s="244"/>
      <c r="JQG4" s="244"/>
      <c r="JQH4" s="244"/>
      <c r="JQI4" s="244"/>
      <c r="JQJ4" s="244"/>
      <c r="JQK4" s="244"/>
      <c r="JQL4" s="244"/>
      <c r="JQM4" s="244"/>
      <c r="JQN4" s="244"/>
      <c r="JQO4" s="244"/>
      <c r="JQP4" s="244"/>
      <c r="JQQ4" s="244"/>
      <c r="JQR4" s="244"/>
      <c r="JQS4" s="244"/>
      <c r="JQT4" s="244"/>
      <c r="JQU4" s="244"/>
      <c r="JQV4" s="244"/>
      <c r="JQW4" s="244"/>
      <c r="JQX4" s="244"/>
      <c r="JQY4" s="244"/>
      <c r="JQZ4" s="244"/>
      <c r="JRA4" s="244"/>
      <c r="JRB4" s="244"/>
      <c r="JRC4" s="244"/>
      <c r="JRD4" s="244"/>
      <c r="JRE4" s="244"/>
      <c r="JRF4" s="244"/>
      <c r="JRG4" s="244"/>
      <c r="JRH4" s="244"/>
      <c r="JRI4" s="244"/>
      <c r="JRJ4" s="244"/>
      <c r="JRK4" s="244"/>
      <c r="JRL4" s="244"/>
      <c r="JRM4" s="244"/>
      <c r="JRN4" s="244"/>
      <c r="JRO4" s="244"/>
      <c r="JRP4" s="244"/>
      <c r="JRQ4" s="244"/>
      <c r="JRR4" s="244"/>
      <c r="JRS4" s="244"/>
      <c r="JRT4" s="244"/>
      <c r="JRU4" s="244"/>
      <c r="JRV4" s="244"/>
      <c r="JRW4" s="244"/>
      <c r="JRX4" s="244"/>
      <c r="JRY4" s="244"/>
      <c r="JRZ4" s="244"/>
      <c r="JSA4" s="244"/>
      <c r="JSB4" s="244"/>
      <c r="JSC4" s="244"/>
      <c r="JSD4" s="244"/>
      <c r="JSE4" s="244"/>
      <c r="JSF4" s="244"/>
      <c r="JSG4" s="244"/>
      <c r="JSH4" s="244"/>
      <c r="JSI4" s="244"/>
      <c r="JSJ4" s="244"/>
      <c r="JSK4" s="244"/>
      <c r="JSL4" s="244"/>
      <c r="JSM4" s="244"/>
      <c r="JSN4" s="244"/>
      <c r="JSO4" s="244"/>
      <c r="JSP4" s="244"/>
      <c r="JSQ4" s="244"/>
      <c r="JSR4" s="244"/>
      <c r="JSS4" s="244"/>
      <c r="JST4" s="244"/>
      <c r="JSU4" s="244"/>
      <c r="JSV4" s="244"/>
      <c r="JSW4" s="244"/>
      <c r="JSX4" s="244"/>
      <c r="JSY4" s="244"/>
      <c r="JSZ4" s="244"/>
      <c r="JTA4" s="244"/>
      <c r="JTB4" s="244"/>
      <c r="JTC4" s="244"/>
      <c r="JTD4" s="244"/>
      <c r="JTE4" s="244"/>
      <c r="JTF4" s="244"/>
      <c r="JTG4" s="244"/>
      <c r="JTH4" s="244"/>
      <c r="JTI4" s="244"/>
      <c r="JTJ4" s="244"/>
      <c r="JTK4" s="244"/>
      <c r="JTL4" s="244"/>
      <c r="JTM4" s="244"/>
      <c r="JTN4" s="244"/>
      <c r="JTO4" s="244"/>
      <c r="JTP4" s="244"/>
      <c r="JTQ4" s="244"/>
      <c r="JTR4" s="244"/>
      <c r="JTS4" s="244"/>
      <c r="JTT4" s="244"/>
      <c r="JTU4" s="244"/>
      <c r="JTV4" s="244"/>
      <c r="JTW4" s="244"/>
      <c r="JTX4" s="244"/>
      <c r="JTY4" s="244"/>
      <c r="JTZ4" s="244"/>
      <c r="JUA4" s="244"/>
      <c r="JUB4" s="244"/>
      <c r="JUC4" s="244"/>
      <c r="JUD4" s="244"/>
      <c r="JUE4" s="244"/>
      <c r="JUF4" s="244"/>
      <c r="JUG4" s="244"/>
      <c r="JUH4" s="244"/>
      <c r="JUI4" s="244"/>
      <c r="JUJ4" s="244"/>
      <c r="JUK4" s="244"/>
      <c r="JUL4" s="244"/>
      <c r="JUM4" s="244"/>
      <c r="JUN4" s="244"/>
      <c r="JUO4" s="244"/>
      <c r="JUP4" s="244"/>
      <c r="JUQ4" s="244"/>
      <c r="JUR4" s="244"/>
      <c r="JUS4" s="244"/>
      <c r="JUT4" s="244"/>
      <c r="JUU4" s="244"/>
      <c r="JUV4" s="244"/>
      <c r="JUW4" s="244"/>
      <c r="JUX4" s="244"/>
      <c r="JUY4" s="244"/>
      <c r="JUZ4" s="244"/>
      <c r="JVA4" s="244"/>
      <c r="JVB4" s="244"/>
      <c r="JVC4" s="244"/>
      <c r="JVD4" s="244"/>
      <c r="JVE4" s="244"/>
      <c r="JVF4" s="244"/>
      <c r="JVG4" s="244"/>
      <c r="JVH4" s="244"/>
      <c r="JVI4" s="244"/>
      <c r="JVJ4" s="244"/>
      <c r="JVK4" s="244"/>
      <c r="JVL4" s="244"/>
      <c r="JVM4" s="244"/>
      <c r="JVN4" s="244"/>
      <c r="JVO4" s="244"/>
      <c r="JVP4" s="244"/>
      <c r="JVQ4" s="244"/>
      <c r="JVR4" s="244"/>
      <c r="JVS4" s="244"/>
      <c r="JVT4" s="244"/>
      <c r="JVU4" s="244"/>
      <c r="JVV4" s="244"/>
      <c r="JVW4" s="244"/>
      <c r="JVX4" s="244"/>
      <c r="JVY4" s="244"/>
      <c r="JVZ4" s="244"/>
      <c r="JWA4" s="244"/>
      <c r="JWB4" s="244"/>
      <c r="JWC4" s="244"/>
      <c r="JWD4" s="244"/>
      <c r="JWE4" s="244"/>
      <c r="JWF4" s="244"/>
      <c r="JWG4" s="244"/>
      <c r="JWH4" s="244"/>
      <c r="JWI4" s="244"/>
      <c r="JWJ4" s="244"/>
      <c r="JWK4" s="244"/>
      <c r="JWL4" s="244"/>
      <c r="JWM4" s="244"/>
      <c r="JWN4" s="244"/>
      <c r="JWO4" s="244"/>
      <c r="JWP4" s="244"/>
      <c r="JWQ4" s="244"/>
      <c r="JWR4" s="244"/>
      <c r="JWS4" s="244"/>
      <c r="JWT4" s="244"/>
      <c r="JWU4" s="244"/>
      <c r="JWV4" s="244"/>
      <c r="JWW4" s="244"/>
      <c r="JWX4" s="244"/>
      <c r="JWY4" s="244"/>
      <c r="JWZ4" s="244"/>
      <c r="JXA4" s="244"/>
      <c r="JXB4" s="244"/>
      <c r="JXC4" s="244"/>
      <c r="JXD4" s="244"/>
      <c r="JXE4" s="244"/>
      <c r="JXF4" s="244"/>
      <c r="JXG4" s="244"/>
      <c r="JXH4" s="244"/>
      <c r="JXI4" s="244"/>
      <c r="JXJ4" s="244"/>
      <c r="JXK4" s="244"/>
      <c r="JXL4" s="244"/>
      <c r="JXM4" s="244"/>
      <c r="JXN4" s="244"/>
      <c r="JXO4" s="244"/>
      <c r="JXP4" s="244"/>
      <c r="JXQ4" s="244"/>
      <c r="JXR4" s="244"/>
      <c r="JXS4" s="244"/>
      <c r="JXT4" s="244"/>
      <c r="JXU4" s="244"/>
      <c r="JXV4" s="244"/>
      <c r="JXW4" s="244"/>
      <c r="JXX4" s="244"/>
      <c r="JXY4" s="244"/>
      <c r="JXZ4" s="244"/>
      <c r="JYA4" s="244"/>
      <c r="JYB4" s="244"/>
      <c r="JYC4" s="244"/>
      <c r="JYD4" s="244"/>
      <c r="JYE4" s="244"/>
      <c r="JYF4" s="244"/>
      <c r="JYG4" s="244"/>
      <c r="JYH4" s="244"/>
      <c r="JYI4" s="244"/>
      <c r="JYJ4" s="244"/>
      <c r="JYK4" s="244"/>
      <c r="JYL4" s="244"/>
      <c r="JYM4" s="244"/>
      <c r="JYN4" s="244"/>
      <c r="JYO4" s="244"/>
      <c r="JYP4" s="244"/>
      <c r="JYQ4" s="244"/>
      <c r="JYR4" s="244"/>
      <c r="JYS4" s="244"/>
      <c r="JYT4" s="244"/>
      <c r="JYU4" s="244"/>
      <c r="JYV4" s="244"/>
      <c r="JYW4" s="244"/>
      <c r="JYX4" s="244"/>
      <c r="JYY4" s="244"/>
      <c r="JYZ4" s="244"/>
      <c r="JZA4" s="244"/>
      <c r="JZB4" s="244"/>
      <c r="JZC4" s="244"/>
      <c r="JZD4" s="244"/>
      <c r="JZE4" s="244"/>
      <c r="JZF4" s="244"/>
      <c r="JZG4" s="244"/>
      <c r="JZH4" s="244"/>
      <c r="JZI4" s="244"/>
      <c r="JZJ4" s="244"/>
      <c r="JZK4" s="244"/>
      <c r="JZL4" s="244"/>
      <c r="JZM4" s="244"/>
      <c r="JZN4" s="244"/>
      <c r="JZO4" s="244"/>
      <c r="JZP4" s="244"/>
      <c r="JZQ4" s="244"/>
      <c r="JZR4" s="244"/>
      <c r="JZS4" s="244"/>
      <c r="JZT4" s="244"/>
      <c r="JZU4" s="244"/>
      <c r="JZV4" s="244"/>
      <c r="JZW4" s="244"/>
      <c r="JZX4" s="244"/>
      <c r="JZY4" s="244"/>
      <c r="JZZ4" s="244"/>
      <c r="KAA4" s="244"/>
      <c r="KAB4" s="244"/>
      <c r="KAC4" s="244"/>
      <c r="KAD4" s="244"/>
      <c r="KAE4" s="244"/>
      <c r="KAF4" s="244"/>
      <c r="KAG4" s="244"/>
      <c r="KAH4" s="244"/>
      <c r="KAI4" s="244"/>
      <c r="KAJ4" s="244"/>
      <c r="KAK4" s="244"/>
      <c r="KAL4" s="244"/>
      <c r="KAM4" s="244"/>
      <c r="KAN4" s="244"/>
      <c r="KAO4" s="244"/>
      <c r="KAP4" s="244"/>
      <c r="KAQ4" s="244"/>
      <c r="KAR4" s="244"/>
      <c r="KAS4" s="244"/>
      <c r="KAT4" s="244"/>
      <c r="KAU4" s="244"/>
      <c r="KAV4" s="244"/>
      <c r="KAW4" s="244"/>
      <c r="KAX4" s="244"/>
      <c r="KAY4" s="244"/>
      <c r="KAZ4" s="244"/>
      <c r="KBA4" s="244"/>
      <c r="KBB4" s="244"/>
      <c r="KBC4" s="244"/>
      <c r="KBD4" s="244"/>
      <c r="KBE4" s="244"/>
      <c r="KBF4" s="244"/>
      <c r="KBG4" s="244"/>
      <c r="KBH4" s="244"/>
      <c r="KBI4" s="244"/>
      <c r="KBJ4" s="244"/>
      <c r="KBK4" s="244"/>
      <c r="KBL4" s="244"/>
      <c r="KBM4" s="244"/>
      <c r="KBN4" s="244"/>
      <c r="KBO4" s="244"/>
      <c r="KBP4" s="244"/>
      <c r="KBQ4" s="244"/>
      <c r="KBR4" s="244"/>
      <c r="KBS4" s="244"/>
      <c r="KBT4" s="244"/>
      <c r="KBU4" s="244"/>
      <c r="KBV4" s="244"/>
      <c r="KBW4" s="244"/>
      <c r="KBX4" s="244"/>
      <c r="KBY4" s="244"/>
      <c r="KBZ4" s="244"/>
      <c r="KCA4" s="244"/>
      <c r="KCB4" s="244"/>
      <c r="KCC4" s="244"/>
      <c r="KCD4" s="244"/>
      <c r="KCE4" s="244"/>
      <c r="KCF4" s="244"/>
      <c r="KCG4" s="244"/>
      <c r="KCH4" s="244"/>
      <c r="KCI4" s="244"/>
      <c r="KCJ4" s="244"/>
      <c r="KCK4" s="244"/>
      <c r="KCL4" s="244"/>
      <c r="KCM4" s="244"/>
      <c r="KCN4" s="244"/>
      <c r="KCO4" s="244"/>
      <c r="KCP4" s="244"/>
      <c r="KCQ4" s="244"/>
      <c r="KCR4" s="244"/>
      <c r="KCS4" s="244"/>
      <c r="KCT4" s="244"/>
      <c r="KCU4" s="244"/>
      <c r="KCV4" s="244"/>
      <c r="KCW4" s="244"/>
      <c r="KCX4" s="244"/>
      <c r="KCY4" s="244"/>
      <c r="KCZ4" s="244"/>
      <c r="KDA4" s="244"/>
      <c r="KDB4" s="244"/>
      <c r="KDC4" s="244"/>
      <c r="KDD4" s="244"/>
      <c r="KDE4" s="244"/>
      <c r="KDF4" s="244"/>
      <c r="KDG4" s="244"/>
      <c r="KDH4" s="244"/>
      <c r="KDI4" s="244"/>
      <c r="KDJ4" s="244"/>
      <c r="KDK4" s="244"/>
      <c r="KDL4" s="244"/>
      <c r="KDM4" s="244"/>
      <c r="KDN4" s="244"/>
      <c r="KDO4" s="244"/>
      <c r="KDP4" s="244"/>
      <c r="KDQ4" s="244"/>
      <c r="KDR4" s="244"/>
      <c r="KDS4" s="244"/>
      <c r="KDT4" s="244"/>
      <c r="KDU4" s="244"/>
      <c r="KDV4" s="244"/>
      <c r="KDW4" s="244"/>
      <c r="KDX4" s="244"/>
      <c r="KDY4" s="244"/>
      <c r="KDZ4" s="244"/>
      <c r="KEA4" s="244"/>
      <c r="KEB4" s="244"/>
      <c r="KEC4" s="244"/>
      <c r="KED4" s="244"/>
      <c r="KEE4" s="244"/>
      <c r="KEF4" s="244"/>
      <c r="KEG4" s="244"/>
      <c r="KEH4" s="244"/>
      <c r="KEI4" s="244"/>
      <c r="KEJ4" s="244"/>
      <c r="KEK4" s="244"/>
      <c r="KEL4" s="244"/>
      <c r="KEM4" s="244"/>
      <c r="KEN4" s="244"/>
      <c r="KEO4" s="244"/>
      <c r="KEP4" s="244"/>
      <c r="KEQ4" s="244"/>
      <c r="KER4" s="244"/>
      <c r="KES4" s="244"/>
      <c r="KET4" s="244"/>
      <c r="KEU4" s="244"/>
      <c r="KEV4" s="244"/>
      <c r="KEW4" s="244"/>
      <c r="KEX4" s="244"/>
      <c r="KEY4" s="244"/>
      <c r="KEZ4" s="244"/>
      <c r="KFA4" s="244"/>
      <c r="KFB4" s="244"/>
      <c r="KFC4" s="244"/>
      <c r="KFD4" s="244"/>
      <c r="KFE4" s="244"/>
      <c r="KFF4" s="244"/>
      <c r="KFG4" s="244"/>
      <c r="KFH4" s="244"/>
      <c r="KFI4" s="244"/>
      <c r="KFJ4" s="244"/>
      <c r="KFK4" s="244"/>
      <c r="KFL4" s="244"/>
      <c r="KFM4" s="244"/>
      <c r="KFN4" s="244"/>
      <c r="KFO4" s="244"/>
      <c r="KFP4" s="244"/>
      <c r="KFQ4" s="244"/>
      <c r="KFR4" s="244"/>
      <c r="KFS4" s="244"/>
      <c r="KFT4" s="244"/>
      <c r="KFU4" s="244"/>
      <c r="KFV4" s="244"/>
      <c r="KFW4" s="244"/>
      <c r="KFX4" s="244"/>
      <c r="KFY4" s="244"/>
      <c r="KFZ4" s="244"/>
      <c r="KGA4" s="244"/>
      <c r="KGB4" s="244"/>
      <c r="KGC4" s="244"/>
      <c r="KGD4" s="244"/>
      <c r="KGE4" s="244"/>
      <c r="KGF4" s="244"/>
      <c r="KGG4" s="244"/>
      <c r="KGH4" s="244"/>
      <c r="KGI4" s="244"/>
      <c r="KGJ4" s="244"/>
      <c r="KGK4" s="244"/>
      <c r="KGL4" s="244"/>
      <c r="KGM4" s="244"/>
      <c r="KGN4" s="244"/>
      <c r="KGO4" s="244"/>
      <c r="KGP4" s="244"/>
      <c r="KGQ4" s="244"/>
      <c r="KGR4" s="244"/>
      <c r="KGS4" s="244"/>
      <c r="KGT4" s="244"/>
      <c r="KGU4" s="244"/>
      <c r="KGV4" s="244"/>
      <c r="KGW4" s="244"/>
      <c r="KGX4" s="244"/>
      <c r="KGY4" s="244"/>
      <c r="KGZ4" s="244"/>
      <c r="KHA4" s="244"/>
      <c r="KHB4" s="244"/>
      <c r="KHC4" s="244"/>
      <c r="KHD4" s="244"/>
      <c r="KHE4" s="244"/>
      <c r="KHF4" s="244"/>
      <c r="KHG4" s="244"/>
      <c r="KHH4" s="244"/>
      <c r="KHI4" s="244"/>
      <c r="KHJ4" s="244"/>
      <c r="KHK4" s="244"/>
      <c r="KHL4" s="244"/>
      <c r="KHM4" s="244"/>
      <c r="KHN4" s="244"/>
      <c r="KHO4" s="244"/>
      <c r="KHP4" s="244"/>
      <c r="KHQ4" s="244"/>
      <c r="KHR4" s="244"/>
      <c r="KHS4" s="244"/>
      <c r="KHT4" s="244"/>
      <c r="KHU4" s="244"/>
      <c r="KHV4" s="244"/>
      <c r="KHW4" s="244"/>
      <c r="KHX4" s="244"/>
      <c r="KHY4" s="244"/>
      <c r="KHZ4" s="244"/>
      <c r="KIA4" s="244"/>
      <c r="KIB4" s="244"/>
      <c r="KIC4" s="244"/>
      <c r="KID4" s="244"/>
      <c r="KIE4" s="244"/>
      <c r="KIF4" s="244"/>
      <c r="KIG4" s="244"/>
      <c r="KIH4" s="244"/>
      <c r="KII4" s="244"/>
      <c r="KIJ4" s="244"/>
      <c r="KIK4" s="244"/>
      <c r="KIL4" s="244"/>
      <c r="KIM4" s="244"/>
      <c r="KIN4" s="244"/>
      <c r="KIO4" s="244"/>
      <c r="KIP4" s="244"/>
      <c r="KIQ4" s="244"/>
      <c r="KIR4" s="244"/>
      <c r="KIS4" s="244"/>
      <c r="KIT4" s="244"/>
      <c r="KIU4" s="244"/>
      <c r="KIV4" s="244"/>
      <c r="KIW4" s="244"/>
      <c r="KIX4" s="244"/>
      <c r="KIY4" s="244"/>
      <c r="KIZ4" s="244"/>
      <c r="KJA4" s="244"/>
      <c r="KJB4" s="244"/>
      <c r="KJC4" s="244"/>
      <c r="KJD4" s="244"/>
      <c r="KJE4" s="244"/>
      <c r="KJF4" s="244"/>
      <c r="KJG4" s="244"/>
      <c r="KJH4" s="244"/>
      <c r="KJI4" s="244"/>
      <c r="KJJ4" s="244"/>
      <c r="KJK4" s="244"/>
      <c r="KJL4" s="244"/>
      <c r="KJM4" s="244"/>
      <c r="KJN4" s="244"/>
      <c r="KJO4" s="244"/>
      <c r="KJP4" s="244"/>
      <c r="KJQ4" s="244"/>
      <c r="KJR4" s="244"/>
      <c r="KJS4" s="244"/>
      <c r="KJT4" s="244"/>
      <c r="KJU4" s="244"/>
      <c r="KJV4" s="244"/>
      <c r="KJW4" s="244"/>
      <c r="KJX4" s="244"/>
      <c r="KJY4" s="244"/>
      <c r="KJZ4" s="244"/>
      <c r="KKA4" s="244"/>
      <c r="KKB4" s="244"/>
      <c r="KKC4" s="244"/>
      <c r="KKD4" s="244"/>
      <c r="KKE4" s="244"/>
      <c r="KKF4" s="244"/>
      <c r="KKG4" s="244"/>
      <c r="KKH4" s="244"/>
      <c r="KKI4" s="244"/>
      <c r="KKJ4" s="244"/>
      <c r="KKK4" s="244"/>
      <c r="KKL4" s="244"/>
      <c r="KKM4" s="244"/>
      <c r="KKN4" s="244"/>
      <c r="KKO4" s="244"/>
      <c r="KKP4" s="244"/>
      <c r="KKQ4" s="244"/>
      <c r="KKR4" s="244"/>
      <c r="KKS4" s="244"/>
      <c r="KKT4" s="244"/>
      <c r="KKU4" s="244"/>
      <c r="KKV4" s="244"/>
      <c r="KKW4" s="244"/>
      <c r="KKX4" s="244"/>
      <c r="KKY4" s="244"/>
      <c r="KKZ4" s="244"/>
      <c r="KLA4" s="244"/>
      <c r="KLB4" s="244"/>
      <c r="KLC4" s="244"/>
      <c r="KLD4" s="244"/>
      <c r="KLE4" s="244"/>
      <c r="KLF4" s="244"/>
      <c r="KLG4" s="244"/>
      <c r="KLH4" s="244"/>
      <c r="KLI4" s="244"/>
      <c r="KLJ4" s="244"/>
      <c r="KLK4" s="244"/>
      <c r="KLL4" s="244"/>
      <c r="KLM4" s="244"/>
      <c r="KLN4" s="244"/>
      <c r="KLO4" s="244"/>
      <c r="KLP4" s="244"/>
      <c r="KLQ4" s="244"/>
      <c r="KLR4" s="244"/>
      <c r="KLS4" s="244"/>
      <c r="KLT4" s="244"/>
      <c r="KLU4" s="244"/>
      <c r="KLV4" s="244"/>
      <c r="KLW4" s="244"/>
      <c r="KLX4" s="244"/>
      <c r="KLY4" s="244"/>
      <c r="KLZ4" s="244"/>
      <c r="KMA4" s="244"/>
      <c r="KMB4" s="244"/>
      <c r="KMC4" s="244"/>
      <c r="KMD4" s="244"/>
      <c r="KME4" s="244"/>
      <c r="KMF4" s="244"/>
      <c r="KMG4" s="244"/>
      <c r="KMH4" s="244"/>
      <c r="KMI4" s="244"/>
      <c r="KMJ4" s="244"/>
      <c r="KMK4" s="244"/>
      <c r="KML4" s="244"/>
      <c r="KMM4" s="244"/>
      <c r="KMN4" s="244"/>
      <c r="KMO4" s="244"/>
      <c r="KMP4" s="244"/>
      <c r="KMQ4" s="244"/>
      <c r="KMR4" s="244"/>
      <c r="KMS4" s="244"/>
      <c r="KMT4" s="244"/>
      <c r="KMU4" s="244"/>
      <c r="KMV4" s="244"/>
      <c r="KMW4" s="244"/>
      <c r="KMX4" s="244"/>
      <c r="KMY4" s="244"/>
      <c r="KMZ4" s="244"/>
      <c r="KNA4" s="244"/>
      <c r="KNB4" s="244"/>
      <c r="KNC4" s="244"/>
      <c r="KND4" s="244"/>
      <c r="KNE4" s="244"/>
      <c r="KNF4" s="244"/>
      <c r="KNG4" s="244"/>
      <c r="KNH4" s="244"/>
      <c r="KNI4" s="244"/>
      <c r="KNJ4" s="244"/>
      <c r="KNK4" s="244"/>
      <c r="KNL4" s="244"/>
      <c r="KNM4" s="244"/>
      <c r="KNN4" s="244"/>
      <c r="KNO4" s="244"/>
      <c r="KNP4" s="244"/>
      <c r="KNQ4" s="244"/>
      <c r="KNR4" s="244"/>
      <c r="KNS4" s="244"/>
      <c r="KNT4" s="244"/>
      <c r="KNU4" s="244"/>
      <c r="KNV4" s="244"/>
      <c r="KNW4" s="244"/>
      <c r="KNX4" s="244"/>
      <c r="KNY4" s="244"/>
      <c r="KNZ4" s="244"/>
      <c r="KOA4" s="244"/>
      <c r="KOB4" s="244"/>
      <c r="KOC4" s="244"/>
      <c r="KOD4" s="244"/>
      <c r="KOE4" s="244"/>
      <c r="KOF4" s="244"/>
      <c r="KOG4" s="244"/>
      <c r="KOH4" s="244"/>
      <c r="KOI4" s="244"/>
      <c r="KOJ4" s="244"/>
      <c r="KOK4" s="244"/>
      <c r="KOL4" s="244"/>
      <c r="KOM4" s="244"/>
      <c r="KON4" s="244"/>
      <c r="KOO4" s="244"/>
      <c r="KOP4" s="244"/>
      <c r="KOQ4" s="244"/>
      <c r="KOR4" s="244"/>
      <c r="KOS4" s="244"/>
      <c r="KOT4" s="244"/>
      <c r="KOU4" s="244"/>
      <c r="KOV4" s="244"/>
      <c r="KOW4" s="244"/>
      <c r="KOX4" s="244"/>
      <c r="KOY4" s="244"/>
      <c r="KOZ4" s="244"/>
      <c r="KPA4" s="244"/>
      <c r="KPB4" s="244"/>
      <c r="KPC4" s="244"/>
      <c r="KPD4" s="244"/>
      <c r="KPE4" s="244"/>
      <c r="KPF4" s="244"/>
      <c r="KPG4" s="244"/>
      <c r="KPH4" s="244"/>
      <c r="KPI4" s="244"/>
      <c r="KPJ4" s="244"/>
      <c r="KPK4" s="244"/>
      <c r="KPL4" s="244"/>
      <c r="KPM4" s="244"/>
      <c r="KPN4" s="244"/>
      <c r="KPO4" s="244"/>
      <c r="KPP4" s="244"/>
      <c r="KPQ4" s="244"/>
      <c r="KPR4" s="244"/>
      <c r="KPS4" s="244"/>
      <c r="KPT4" s="244"/>
      <c r="KPU4" s="244"/>
      <c r="KPV4" s="244"/>
      <c r="KPW4" s="244"/>
      <c r="KPX4" s="244"/>
      <c r="KPY4" s="244"/>
      <c r="KPZ4" s="244"/>
      <c r="KQA4" s="244"/>
      <c r="KQB4" s="244"/>
      <c r="KQC4" s="244"/>
      <c r="KQD4" s="244"/>
      <c r="KQE4" s="244"/>
      <c r="KQF4" s="244"/>
      <c r="KQG4" s="244"/>
      <c r="KQH4" s="244"/>
      <c r="KQI4" s="244"/>
      <c r="KQJ4" s="244"/>
      <c r="KQK4" s="244"/>
      <c r="KQL4" s="244"/>
      <c r="KQM4" s="244"/>
      <c r="KQN4" s="244"/>
      <c r="KQO4" s="244"/>
      <c r="KQP4" s="244"/>
      <c r="KQQ4" s="244"/>
      <c r="KQR4" s="244"/>
      <c r="KQS4" s="244"/>
      <c r="KQT4" s="244"/>
      <c r="KQU4" s="244"/>
      <c r="KQV4" s="244"/>
      <c r="KQW4" s="244"/>
      <c r="KQX4" s="244"/>
      <c r="KQY4" s="244"/>
      <c r="KQZ4" s="244"/>
      <c r="KRA4" s="244"/>
      <c r="KRB4" s="244"/>
      <c r="KRC4" s="244"/>
      <c r="KRD4" s="244"/>
      <c r="KRE4" s="244"/>
      <c r="KRF4" s="244"/>
      <c r="KRG4" s="244"/>
      <c r="KRH4" s="244"/>
      <c r="KRI4" s="244"/>
      <c r="KRJ4" s="244"/>
      <c r="KRK4" s="244"/>
      <c r="KRL4" s="244"/>
      <c r="KRM4" s="244"/>
      <c r="KRN4" s="244"/>
      <c r="KRO4" s="244"/>
      <c r="KRP4" s="244"/>
      <c r="KRQ4" s="244"/>
      <c r="KRR4" s="244"/>
      <c r="KRS4" s="244"/>
      <c r="KRT4" s="244"/>
      <c r="KRU4" s="244"/>
      <c r="KRV4" s="244"/>
      <c r="KRW4" s="244"/>
      <c r="KRX4" s="244"/>
      <c r="KRY4" s="244"/>
      <c r="KRZ4" s="244"/>
      <c r="KSA4" s="244"/>
      <c r="KSB4" s="244"/>
      <c r="KSC4" s="244"/>
      <c r="KSD4" s="244"/>
      <c r="KSE4" s="244"/>
      <c r="KSF4" s="244"/>
      <c r="KSG4" s="244"/>
      <c r="KSH4" s="244"/>
      <c r="KSI4" s="244"/>
      <c r="KSJ4" s="244"/>
      <c r="KSK4" s="244"/>
      <c r="KSL4" s="244"/>
      <c r="KSM4" s="244"/>
      <c r="KSN4" s="244"/>
      <c r="KSO4" s="244"/>
      <c r="KSP4" s="244"/>
      <c r="KSQ4" s="244"/>
      <c r="KSR4" s="244"/>
      <c r="KSS4" s="244"/>
      <c r="KST4" s="244"/>
      <c r="KSU4" s="244"/>
      <c r="KSV4" s="244"/>
      <c r="KSW4" s="244"/>
      <c r="KSX4" s="244"/>
      <c r="KSY4" s="244"/>
      <c r="KSZ4" s="244"/>
      <c r="KTA4" s="244"/>
      <c r="KTB4" s="244"/>
      <c r="KTC4" s="244"/>
      <c r="KTD4" s="244"/>
      <c r="KTE4" s="244"/>
      <c r="KTF4" s="244"/>
      <c r="KTG4" s="244"/>
      <c r="KTH4" s="244"/>
      <c r="KTI4" s="244"/>
      <c r="KTJ4" s="244"/>
      <c r="KTK4" s="244"/>
      <c r="KTL4" s="244"/>
      <c r="KTM4" s="244"/>
      <c r="KTN4" s="244"/>
      <c r="KTO4" s="244"/>
      <c r="KTP4" s="244"/>
      <c r="KTQ4" s="244"/>
      <c r="KTR4" s="244"/>
      <c r="KTS4" s="244"/>
      <c r="KTT4" s="244"/>
      <c r="KTU4" s="244"/>
      <c r="KTV4" s="244"/>
      <c r="KTW4" s="244"/>
      <c r="KTX4" s="244"/>
      <c r="KTY4" s="244"/>
      <c r="KTZ4" s="244"/>
      <c r="KUA4" s="244"/>
      <c r="KUB4" s="244"/>
      <c r="KUC4" s="244"/>
      <c r="KUD4" s="244"/>
      <c r="KUE4" s="244"/>
      <c r="KUF4" s="244"/>
      <c r="KUG4" s="244"/>
      <c r="KUH4" s="244"/>
      <c r="KUI4" s="244"/>
      <c r="KUJ4" s="244"/>
      <c r="KUK4" s="244"/>
      <c r="KUL4" s="244"/>
      <c r="KUM4" s="244"/>
      <c r="KUN4" s="244"/>
      <c r="KUO4" s="244"/>
      <c r="KUP4" s="244"/>
      <c r="KUQ4" s="244"/>
      <c r="KUR4" s="244"/>
      <c r="KUS4" s="244"/>
      <c r="KUT4" s="244"/>
      <c r="KUU4" s="244"/>
      <c r="KUV4" s="244"/>
      <c r="KUW4" s="244"/>
      <c r="KUX4" s="244"/>
      <c r="KUY4" s="244"/>
      <c r="KUZ4" s="244"/>
      <c r="KVA4" s="244"/>
      <c r="KVB4" s="244"/>
      <c r="KVC4" s="244"/>
      <c r="KVD4" s="244"/>
      <c r="KVE4" s="244"/>
      <c r="KVF4" s="244"/>
      <c r="KVG4" s="244"/>
      <c r="KVH4" s="244"/>
      <c r="KVI4" s="244"/>
      <c r="KVJ4" s="244"/>
      <c r="KVK4" s="244"/>
      <c r="KVL4" s="244"/>
      <c r="KVM4" s="244"/>
      <c r="KVN4" s="244"/>
      <c r="KVO4" s="244"/>
      <c r="KVP4" s="244"/>
      <c r="KVQ4" s="244"/>
      <c r="KVR4" s="244"/>
      <c r="KVS4" s="244"/>
      <c r="KVT4" s="244"/>
      <c r="KVU4" s="244"/>
      <c r="KVV4" s="244"/>
      <c r="KVW4" s="244"/>
      <c r="KVX4" s="244"/>
      <c r="KVY4" s="244"/>
      <c r="KVZ4" s="244"/>
      <c r="KWA4" s="244"/>
      <c r="KWB4" s="244"/>
      <c r="KWC4" s="244"/>
      <c r="KWD4" s="244"/>
      <c r="KWE4" s="244"/>
      <c r="KWF4" s="244"/>
      <c r="KWG4" s="244"/>
      <c r="KWH4" s="244"/>
      <c r="KWI4" s="244"/>
      <c r="KWJ4" s="244"/>
      <c r="KWK4" s="244"/>
      <c r="KWL4" s="244"/>
      <c r="KWM4" s="244"/>
      <c r="KWN4" s="244"/>
      <c r="KWO4" s="244"/>
      <c r="KWP4" s="244"/>
      <c r="KWQ4" s="244"/>
      <c r="KWR4" s="244"/>
      <c r="KWS4" s="244"/>
      <c r="KWT4" s="244"/>
      <c r="KWU4" s="244"/>
      <c r="KWV4" s="244"/>
      <c r="KWW4" s="244"/>
      <c r="KWX4" s="244"/>
      <c r="KWY4" s="244"/>
      <c r="KWZ4" s="244"/>
      <c r="KXA4" s="244"/>
      <c r="KXB4" s="244"/>
      <c r="KXC4" s="244"/>
      <c r="KXD4" s="244"/>
      <c r="KXE4" s="244"/>
      <c r="KXF4" s="244"/>
      <c r="KXG4" s="244"/>
      <c r="KXH4" s="244"/>
      <c r="KXI4" s="244"/>
      <c r="KXJ4" s="244"/>
      <c r="KXK4" s="244"/>
      <c r="KXL4" s="244"/>
      <c r="KXM4" s="244"/>
      <c r="KXN4" s="244"/>
      <c r="KXO4" s="244"/>
      <c r="KXP4" s="244"/>
      <c r="KXQ4" s="244"/>
      <c r="KXR4" s="244"/>
      <c r="KXS4" s="244"/>
      <c r="KXT4" s="244"/>
      <c r="KXU4" s="244"/>
      <c r="KXV4" s="244"/>
      <c r="KXW4" s="244"/>
      <c r="KXX4" s="244"/>
      <c r="KXY4" s="244"/>
      <c r="KXZ4" s="244"/>
      <c r="KYA4" s="244"/>
      <c r="KYB4" s="244"/>
      <c r="KYC4" s="244"/>
      <c r="KYD4" s="244"/>
      <c r="KYE4" s="244"/>
      <c r="KYF4" s="244"/>
      <c r="KYG4" s="244"/>
      <c r="KYH4" s="244"/>
      <c r="KYI4" s="244"/>
      <c r="KYJ4" s="244"/>
      <c r="KYK4" s="244"/>
      <c r="KYL4" s="244"/>
      <c r="KYM4" s="244"/>
      <c r="KYN4" s="244"/>
      <c r="KYO4" s="244"/>
      <c r="KYP4" s="244"/>
      <c r="KYQ4" s="244"/>
      <c r="KYR4" s="244"/>
      <c r="KYS4" s="244"/>
      <c r="KYT4" s="244"/>
      <c r="KYU4" s="244"/>
      <c r="KYV4" s="244"/>
      <c r="KYW4" s="244"/>
      <c r="KYX4" s="244"/>
      <c r="KYY4" s="244"/>
      <c r="KYZ4" s="244"/>
      <c r="KZA4" s="244"/>
      <c r="KZB4" s="244"/>
      <c r="KZC4" s="244"/>
      <c r="KZD4" s="244"/>
      <c r="KZE4" s="244"/>
      <c r="KZF4" s="244"/>
      <c r="KZG4" s="244"/>
      <c r="KZH4" s="244"/>
      <c r="KZI4" s="244"/>
      <c r="KZJ4" s="244"/>
      <c r="KZK4" s="244"/>
      <c r="KZL4" s="244"/>
      <c r="KZM4" s="244"/>
      <c r="KZN4" s="244"/>
      <c r="KZO4" s="244"/>
      <c r="KZP4" s="244"/>
      <c r="KZQ4" s="244"/>
      <c r="KZR4" s="244"/>
      <c r="KZS4" s="244"/>
      <c r="KZT4" s="244"/>
      <c r="KZU4" s="244"/>
      <c r="KZV4" s="244"/>
      <c r="KZW4" s="244"/>
      <c r="KZX4" s="244"/>
      <c r="KZY4" s="244"/>
      <c r="KZZ4" s="244"/>
      <c r="LAA4" s="244"/>
      <c r="LAB4" s="244"/>
      <c r="LAC4" s="244"/>
      <c r="LAD4" s="244"/>
      <c r="LAE4" s="244"/>
      <c r="LAF4" s="244"/>
      <c r="LAG4" s="244"/>
      <c r="LAH4" s="244"/>
      <c r="LAI4" s="244"/>
      <c r="LAJ4" s="244"/>
      <c r="LAK4" s="244"/>
      <c r="LAL4" s="244"/>
      <c r="LAM4" s="244"/>
      <c r="LAN4" s="244"/>
      <c r="LAO4" s="244"/>
      <c r="LAP4" s="244"/>
      <c r="LAQ4" s="244"/>
      <c r="LAR4" s="244"/>
      <c r="LAS4" s="244"/>
      <c r="LAT4" s="244"/>
      <c r="LAU4" s="244"/>
      <c r="LAV4" s="244"/>
      <c r="LAW4" s="244"/>
      <c r="LAX4" s="244"/>
      <c r="LAY4" s="244"/>
      <c r="LAZ4" s="244"/>
      <c r="LBA4" s="244"/>
      <c r="LBB4" s="244"/>
      <c r="LBC4" s="244"/>
      <c r="LBD4" s="244"/>
      <c r="LBE4" s="244"/>
      <c r="LBF4" s="244"/>
      <c r="LBG4" s="244"/>
      <c r="LBH4" s="244"/>
      <c r="LBI4" s="244"/>
      <c r="LBJ4" s="244"/>
      <c r="LBK4" s="244"/>
      <c r="LBL4" s="244"/>
      <c r="LBM4" s="244"/>
      <c r="LBN4" s="244"/>
      <c r="LBO4" s="244"/>
      <c r="LBP4" s="244"/>
      <c r="LBQ4" s="244"/>
      <c r="LBR4" s="244"/>
      <c r="LBS4" s="244"/>
      <c r="LBT4" s="244"/>
      <c r="LBU4" s="244"/>
      <c r="LBV4" s="244"/>
      <c r="LBW4" s="244"/>
      <c r="LBX4" s="244"/>
      <c r="LBY4" s="244"/>
      <c r="LBZ4" s="244"/>
      <c r="LCA4" s="244"/>
      <c r="LCB4" s="244"/>
      <c r="LCC4" s="244"/>
      <c r="LCD4" s="244"/>
      <c r="LCE4" s="244"/>
      <c r="LCF4" s="244"/>
      <c r="LCG4" s="244"/>
      <c r="LCH4" s="244"/>
      <c r="LCI4" s="244"/>
      <c r="LCJ4" s="244"/>
      <c r="LCK4" s="244"/>
      <c r="LCL4" s="244"/>
      <c r="LCM4" s="244"/>
      <c r="LCN4" s="244"/>
      <c r="LCO4" s="244"/>
      <c r="LCP4" s="244"/>
      <c r="LCQ4" s="244"/>
      <c r="LCR4" s="244"/>
      <c r="LCS4" s="244"/>
      <c r="LCT4" s="244"/>
      <c r="LCU4" s="244"/>
      <c r="LCV4" s="244"/>
      <c r="LCW4" s="244"/>
      <c r="LCX4" s="244"/>
      <c r="LCY4" s="244"/>
      <c r="LCZ4" s="244"/>
      <c r="LDA4" s="244"/>
      <c r="LDB4" s="244"/>
      <c r="LDC4" s="244"/>
      <c r="LDD4" s="244"/>
      <c r="LDE4" s="244"/>
      <c r="LDF4" s="244"/>
      <c r="LDG4" s="244"/>
      <c r="LDH4" s="244"/>
      <c r="LDI4" s="244"/>
      <c r="LDJ4" s="244"/>
      <c r="LDK4" s="244"/>
      <c r="LDL4" s="244"/>
      <c r="LDM4" s="244"/>
      <c r="LDN4" s="244"/>
      <c r="LDO4" s="244"/>
      <c r="LDP4" s="244"/>
      <c r="LDQ4" s="244"/>
      <c r="LDR4" s="244"/>
      <c r="LDS4" s="244"/>
      <c r="LDT4" s="244"/>
      <c r="LDU4" s="244"/>
      <c r="LDV4" s="244"/>
      <c r="LDW4" s="244"/>
      <c r="LDX4" s="244"/>
      <c r="LDY4" s="244"/>
      <c r="LDZ4" s="244"/>
      <c r="LEA4" s="244"/>
      <c r="LEB4" s="244"/>
      <c r="LEC4" s="244"/>
      <c r="LED4" s="244"/>
      <c r="LEE4" s="244"/>
      <c r="LEF4" s="244"/>
      <c r="LEG4" s="244"/>
      <c r="LEH4" s="244"/>
      <c r="LEI4" s="244"/>
      <c r="LEJ4" s="244"/>
      <c r="LEK4" s="244"/>
      <c r="LEL4" s="244"/>
      <c r="LEM4" s="244"/>
      <c r="LEN4" s="244"/>
      <c r="LEO4" s="244"/>
      <c r="LEP4" s="244"/>
      <c r="LEQ4" s="244"/>
      <c r="LER4" s="244"/>
      <c r="LES4" s="244"/>
      <c r="LET4" s="244"/>
      <c r="LEU4" s="244"/>
      <c r="LEV4" s="244"/>
      <c r="LEW4" s="244"/>
      <c r="LEX4" s="244"/>
      <c r="LEY4" s="244"/>
      <c r="LEZ4" s="244"/>
      <c r="LFA4" s="244"/>
      <c r="LFB4" s="244"/>
      <c r="LFC4" s="244"/>
      <c r="LFD4" s="244"/>
      <c r="LFE4" s="244"/>
      <c r="LFF4" s="244"/>
      <c r="LFG4" s="244"/>
      <c r="LFH4" s="244"/>
      <c r="LFI4" s="244"/>
      <c r="LFJ4" s="244"/>
      <c r="LFK4" s="244"/>
      <c r="LFL4" s="244"/>
      <c r="LFM4" s="244"/>
      <c r="LFN4" s="244"/>
      <c r="LFO4" s="244"/>
      <c r="LFP4" s="244"/>
      <c r="LFQ4" s="244"/>
      <c r="LFR4" s="244"/>
      <c r="LFS4" s="244"/>
      <c r="LFT4" s="244"/>
      <c r="LFU4" s="244"/>
      <c r="LFV4" s="244"/>
      <c r="LFW4" s="244"/>
      <c r="LFX4" s="244"/>
      <c r="LFY4" s="244"/>
      <c r="LFZ4" s="244"/>
      <c r="LGA4" s="244"/>
      <c r="LGB4" s="244"/>
      <c r="LGC4" s="244"/>
      <c r="LGD4" s="244"/>
      <c r="LGE4" s="244"/>
      <c r="LGF4" s="244"/>
      <c r="LGG4" s="244"/>
      <c r="LGH4" s="244"/>
      <c r="LGI4" s="244"/>
      <c r="LGJ4" s="244"/>
      <c r="LGK4" s="244"/>
      <c r="LGL4" s="244"/>
      <c r="LGM4" s="244"/>
      <c r="LGN4" s="244"/>
      <c r="LGO4" s="244"/>
      <c r="LGP4" s="244"/>
      <c r="LGQ4" s="244"/>
      <c r="LGR4" s="244"/>
      <c r="LGS4" s="244"/>
      <c r="LGT4" s="244"/>
      <c r="LGU4" s="244"/>
      <c r="LGV4" s="244"/>
      <c r="LGW4" s="244"/>
      <c r="LGX4" s="244"/>
      <c r="LGY4" s="244"/>
      <c r="LGZ4" s="244"/>
      <c r="LHA4" s="244"/>
      <c r="LHB4" s="244"/>
      <c r="LHC4" s="244"/>
      <c r="LHD4" s="244"/>
      <c r="LHE4" s="244"/>
      <c r="LHF4" s="244"/>
      <c r="LHG4" s="244"/>
      <c r="LHH4" s="244"/>
      <c r="LHI4" s="244"/>
      <c r="LHJ4" s="244"/>
      <c r="LHK4" s="244"/>
      <c r="LHL4" s="244"/>
      <c r="LHM4" s="244"/>
      <c r="LHN4" s="244"/>
      <c r="LHO4" s="244"/>
      <c r="LHP4" s="244"/>
      <c r="LHQ4" s="244"/>
      <c r="LHR4" s="244"/>
      <c r="LHS4" s="244"/>
      <c r="LHT4" s="244"/>
      <c r="LHU4" s="244"/>
      <c r="LHV4" s="244"/>
      <c r="LHW4" s="244"/>
      <c r="LHX4" s="244"/>
      <c r="LHY4" s="244"/>
      <c r="LHZ4" s="244"/>
      <c r="LIA4" s="244"/>
      <c r="LIB4" s="244"/>
      <c r="LIC4" s="244"/>
      <c r="LID4" s="244"/>
      <c r="LIE4" s="244"/>
      <c r="LIF4" s="244"/>
      <c r="LIG4" s="244"/>
      <c r="LIH4" s="244"/>
      <c r="LII4" s="244"/>
      <c r="LIJ4" s="244"/>
      <c r="LIK4" s="244"/>
      <c r="LIL4" s="244"/>
      <c r="LIM4" s="244"/>
      <c r="LIN4" s="244"/>
      <c r="LIO4" s="244"/>
      <c r="LIP4" s="244"/>
      <c r="LIQ4" s="244"/>
      <c r="LIR4" s="244"/>
      <c r="LIS4" s="244"/>
      <c r="LIT4" s="244"/>
      <c r="LIU4" s="244"/>
      <c r="LIV4" s="244"/>
      <c r="LIW4" s="244"/>
      <c r="LIX4" s="244"/>
      <c r="LIY4" s="244"/>
      <c r="LIZ4" s="244"/>
      <c r="LJA4" s="244"/>
      <c r="LJB4" s="244"/>
      <c r="LJC4" s="244"/>
      <c r="LJD4" s="244"/>
      <c r="LJE4" s="244"/>
      <c r="LJF4" s="244"/>
      <c r="LJG4" s="244"/>
      <c r="LJH4" s="244"/>
      <c r="LJI4" s="244"/>
      <c r="LJJ4" s="244"/>
      <c r="LJK4" s="244"/>
      <c r="LJL4" s="244"/>
      <c r="LJM4" s="244"/>
      <c r="LJN4" s="244"/>
      <c r="LJO4" s="244"/>
      <c r="LJP4" s="244"/>
      <c r="LJQ4" s="244"/>
      <c r="LJR4" s="244"/>
      <c r="LJS4" s="244"/>
      <c r="LJT4" s="244"/>
      <c r="LJU4" s="244"/>
      <c r="LJV4" s="244"/>
      <c r="LJW4" s="244"/>
      <c r="LJX4" s="244"/>
      <c r="LJY4" s="244"/>
      <c r="LJZ4" s="244"/>
      <c r="LKA4" s="244"/>
      <c r="LKB4" s="244"/>
      <c r="LKC4" s="244"/>
      <c r="LKD4" s="244"/>
      <c r="LKE4" s="244"/>
      <c r="LKF4" s="244"/>
      <c r="LKG4" s="244"/>
      <c r="LKH4" s="244"/>
      <c r="LKI4" s="244"/>
      <c r="LKJ4" s="244"/>
      <c r="LKK4" s="244"/>
      <c r="LKL4" s="244"/>
      <c r="LKM4" s="244"/>
      <c r="LKN4" s="244"/>
      <c r="LKO4" s="244"/>
      <c r="LKP4" s="244"/>
      <c r="LKQ4" s="244"/>
      <c r="LKR4" s="244"/>
      <c r="LKS4" s="244"/>
      <c r="LKT4" s="244"/>
      <c r="LKU4" s="244"/>
      <c r="LKV4" s="244"/>
      <c r="LKW4" s="244"/>
      <c r="LKX4" s="244"/>
      <c r="LKY4" s="244"/>
      <c r="LKZ4" s="244"/>
      <c r="LLA4" s="244"/>
      <c r="LLB4" s="244"/>
      <c r="LLC4" s="244"/>
      <c r="LLD4" s="244"/>
      <c r="LLE4" s="244"/>
      <c r="LLF4" s="244"/>
      <c r="LLG4" s="244"/>
      <c r="LLH4" s="244"/>
      <c r="LLI4" s="244"/>
      <c r="LLJ4" s="244"/>
      <c r="LLK4" s="244"/>
      <c r="LLL4" s="244"/>
      <c r="LLM4" s="244"/>
      <c r="LLN4" s="244"/>
      <c r="LLO4" s="244"/>
      <c r="LLP4" s="244"/>
      <c r="LLQ4" s="244"/>
      <c r="LLR4" s="244"/>
      <c r="LLS4" s="244"/>
      <c r="LLT4" s="244"/>
      <c r="LLU4" s="244"/>
      <c r="LLV4" s="244"/>
      <c r="LLW4" s="244"/>
      <c r="LLX4" s="244"/>
      <c r="LLY4" s="244"/>
      <c r="LLZ4" s="244"/>
      <c r="LMA4" s="244"/>
      <c r="LMB4" s="244"/>
      <c r="LMC4" s="244"/>
      <c r="LMD4" s="244"/>
      <c r="LME4" s="244"/>
      <c r="LMF4" s="244"/>
      <c r="LMG4" s="244"/>
      <c r="LMH4" s="244"/>
      <c r="LMI4" s="244"/>
      <c r="LMJ4" s="244"/>
      <c r="LMK4" s="244"/>
      <c r="LML4" s="244"/>
      <c r="LMM4" s="244"/>
      <c r="LMN4" s="244"/>
      <c r="LMO4" s="244"/>
      <c r="LMP4" s="244"/>
      <c r="LMQ4" s="244"/>
      <c r="LMR4" s="244"/>
      <c r="LMS4" s="244"/>
      <c r="LMT4" s="244"/>
      <c r="LMU4" s="244"/>
      <c r="LMV4" s="244"/>
      <c r="LMW4" s="244"/>
      <c r="LMX4" s="244"/>
      <c r="LMY4" s="244"/>
      <c r="LMZ4" s="244"/>
      <c r="LNA4" s="244"/>
      <c r="LNB4" s="244"/>
      <c r="LNC4" s="244"/>
      <c r="LND4" s="244"/>
      <c r="LNE4" s="244"/>
      <c r="LNF4" s="244"/>
      <c r="LNG4" s="244"/>
      <c r="LNH4" s="244"/>
      <c r="LNI4" s="244"/>
      <c r="LNJ4" s="244"/>
      <c r="LNK4" s="244"/>
      <c r="LNL4" s="244"/>
      <c r="LNM4" s="244"/>
      <c r="LNN4" s="244"/>
      <c r="LNO4" s="244"/>
      <c r="LNP4" s="244"/>
      <c r="LNQ4" s="244"/>
      <c r="LNR4" s="244"/>
      <c r="LNS4" s="244"/>
      <c r="LNT4" s="244"/>
      <c r="LNU4" s="244"/>
      <c r="LNV4" s="244"/>
      <c r="LNW4" s="244"/>
      <c r="LNX4" s="244"/>
      <c r="LNY4" s="244"/>
      <c r="LNZ4" s="244"/>
      <c r="LOA4" s="244"/>
      <c r="LOB4" s="244"/>
      <c r="LOC4" s="244"/>
      <c r="LOD4" s="244"/>
      <c r="LOE4" s="244"/>
      <c r="LOF4" s="244"/>
      <c r="LOG4" s="244"/>
      <c r="LOH4" s="244"/>
      <c r="LOI4" s="244"/>
      <c r="LOJ4" s="244"/>
      <c r="LOK4" s="244"/>
      <c r="LOL4" s="244"/>
      <c r="LOM4" s="244"/>
      <c r="LON4" s="244"/>
      <c r="LOO4" s="244"/>
      <c r="LOP4" s="244"/>
      <c r="LOQ4" s="244"/>
      <c r="LOR4" s="244"/>
      <c r="LOS4" s="244"/>
      <c r="LOT4" s="244"/>
      <c r="LOU4" s="244"/>
      <c r="LOV4" s="244"/>
      <c r="LOW4" s="244"/>
      <c r="LOX4" s="244"/>
      <c r="LOY4" s="244"/>
      <c r="LOZ4" s="244"/>
      <c r="LPA4" s="244"/>
      <c r="LPB4" s="244"/>
      <c r="LPC4" s="244"/>
      <c r="LPD4" s="244"/>
      <c r="LPE4" s="244"/>
      <c r="LPF4" s="244"/>
      <c r="LPG4" s="244"/>
      <c r="LPH4" s="244"/>
      <c r="LPI4" s="244"/>
      <c r="LPJ4" s="244"/>
      <c r="LPK4" s="244"/>
      <c r="LPL4" s="244"/>
      <c r="LPM4" s="244"/>
      <c r="LPN4" s="244"/>
      <c r="LPO4" s="244"/>
      <c r="LPP4" s="244"/>
      <c r="LPQ4" s="244"/>
      <c r="LPR4" s="244"/>
      <c r="LPS4" s="244"/>
      <c r="LPT4" s="244"/>
      <c r="LPU4" s="244"/>
      <c r="LPV4" s="244"/>
      <c r="LPW4" s="244"/>
      <c r="LPX4" s="244"/>
      <c r="LPY4" s="244"/>
      <c r="LPZ4" s="244"/>
      <c r="LQA4" s="244"/>
      <c r="LQB4" s="244"/>
      <c r="LQC4" s="244"/>
      <c r="LQD4" s="244"/>
      <c r="LQE4" s="244"/>
      <c r="LQF4" s="244"/>
      <c r="LQG4" s="244"/>
      <c r="LQH4" s="244"/>
      <c r="LQI4" s="244"/>
      <c r="LQJ4" s="244"/>
      <c r="LQK4" s="244"/>
      <c r="LQL4" s="244"/>
      <c r="LQM4" s="244"/>
      <c r="LQN4" s="244"/>
      <c r="LQO4" s="244"/>
      <c r="LQP4" s="244"/>
      <c r="LQQ4" s="244"/>
      <c r="LQR4" s="244"/>
      <c r="LQS4" s="244"/>
      <c r="LQT4" s="244"/>
      <c r="LQU4" s="244"/>
      <c r="LQV4" s="244"/>
      <c r="LQW4" s="244"/>
      <c r="LQX4" s="244"/>
      <c r="LQY4" s="244"/>
      <c r="LQZ4" s="244"/>
      <c r="LRA4" s="244"/>
      <c r="LRB4" s="244"/>
      <c r="LRC4" s="244"/>
      <c r="LRD4" s="244"/>
      <c r="LRE4" s="244"/>
      <c r="LRF4" s="244"/>
      <c r="LRG4" s="244"/>
      <c r="LRH4" s="244"/>
      <c r="LRI4" s="244"/>
      <c r="LRJ4" s="244"/>
      <c r="LRK4" s="244"/>
      <c r="LRL4" s="244"/>
      <c r="LRM4" s="244"/>
      <c r="LRN4" s="244"/>
      <c r="LRO4" s="244"/>
      <c r="LRP4" s="244"/>
      <c r="LRQ4" s="244"/>
      <c r="LRR4" s="244"/>
      <c r="LRS4" s="244"/>
      <c r="LRT4" s="244"/>
      <c r="LRU4" s="244"/>
      <c r="LRV4" s="244"/>
      <c r="LRW4" s="244"/>
      <c r="LRX4" s="244"/>
      <c r="LRY4" s="244"/>
      <c r="LRZ4" s="244"/>
      <c r="LSA4" s="244"/>
      <c r="LSB4" s="244"/>
      <c r="LSC4" s="244"/>
      <c r="LSD4" s="244"/>
      <c r="LSE4" s="244"/>
      <c r="LSF4" s="244"/>
      <c r="LSG4" s="244"/>
      <c r="LSH4" s="244"/>
      <c r="LSI4" s="244"/>
      <c r="LSJ4" s="244"/>
      <c r="LSK4" s="244"/>
      <c r="LSL4" s="244"/>
      <c r="LSM4" s="244"/>
      <c r="LSN4" s="244"/>
      <c r="LSO4" s="244"/>
      <c r="LSP4" s="244"/>
      <c r="LSQ4" s="244"/>
      <c r="LSR4" s="244"/>
      <c r="LSS4" s="244"/>
      <c r="LST4" s="244"/>
      <c r="LSU4" s="244"/>
      <c r="LSV4" s="244"/>
      <c r="LSW4" s="244"/>
      <c r="LSX4" s="244"/>
      <c r="LSY4" s="244"/>
      <c r="LSZ4" s="244"/>
      <c r="LTA4" s="244"/>
      <c r="LTB4" s="244"/>
      <c r="LTC4" s="244"/>
      <c r="LTD4" s="244"/>
      <c r="LTE4" s="244"/>
      <c r="LTF4" s="244"/>
      <c r="LTG4" s="244"/>
      <c r="LTH4" s="244"/>
      <c r="LTI4" s="244"/>
      <c r="LTJ4" s="244"/>
      <c r="LTK4" s="244"/>
      <c r="LTL4" s="244"/>
      <c r="LTM4" s="244"/>
      <c r="LTN4" s="244"/>
      <c r="LTO4" s="244"/>
      <c r="LTP4" s="244"/>
      <c r="LTQ4" s="244"/>
      <c r="LTR4" s="244"/>
      <c r="LTS4" s="244"/>
      <c r="LTT4" s="244"/>
      <c r="LTU4" s="244"/>
      <c r="LTV4" s="244"/>
      <c r="LTW4" s="244"/>
      <c r="LTX4" s="244"/>
      <c r="LTY4" s="244"/>
      <c r="LTZ4" s="244"/>
      <c r="LUA4" s="244"/>
      <c r="LUB4" s="244"/>
      <c r="LUC4" s="244"/>
      <c r="LUD4" s="244"/>
      <c r="LUE4" s="244"/>
      <c r="LUF4" s="244"/>
      <c r="LUG4" s="244"/>
      <c r="LUH4" s="244"/>
      <c r="LUI4" s="244"/>
      <c r="LUJ4" s="244"/>
      <c r="LUK4" s="244"/>
      <c r="LUL4" s="244"/>
      <c r="LUM4" s="244"/>
      <c r="LUN4" s="244"/>
      <c r="LUO4" s="244"/>
      <c r="LUP4" s="244"/>
      <c r="LUQ4" s="244"/>
      <c r="LUR4" s="244"/>
      <c r="LUS4" s="244"/>
      <c r="LUT4" s="244"/>
      <c r="LUU4" s="244"/>
      <c r="LUV4" s="244"/>
      <c r="LUW4" s="244"/>
      <c r="LUX4" s="244"/>
      <c r="LUY4" s="244"/>
      <c r="LUZ4" s="244"/>
      <c r="LVA4" s="244"/>
      <c r="LVB4" s="244"/>
      <c r="LVC4" s="244"/>
      <c r="LVD4" s="244"/>
      <c r="LVE4" s="244"/>
      <c r="LVF4" s="244"/>
      <c r="LVG4" s="244"/>
      <c r="LVH4" s="244"/>
      <c r="LVI4" s="244"/>
      <c r="LVJ4" s="244"/>
      <c r="LVK4" s="244"/>
      <c r="LVL4" s="244"/>
      <c r="LVM4" s="244"/>
      <c r="LVN4" s="244"/>
      <c r="LVO4" s="244"/>
      <c r="LVP4" s="244"/>
      <c r="LVQ4" s="244"/>
      <c r="LVR4" s="244"/>
      <c r="LVS4" s="244"/>
      <c r="LVT4" s="244"/>
      <c r="LVU4" s="244"/>
      <c r="LVV4" s="244"/>
      <c r="LVW4" s="244"/>
      <c r="LVX4" s="244"/>
      <c r="LVY4" s="244"/>
      <c r="LVZ4" s="244"/>
      <c r="LWA4" s="244"/>
      <c r="LWB4" s="244"/>
      <c r="LWC4" s="244"/>
      <c r="LWD4" s="244"/>
      <c r="LWE4" s="244"/>
      <c r="LWF4" s="244"/>
      <c r="LWG4" s="244"/>
      <c r="LWH4" s="244"/>
      <c r="LWI4" s="244"/>
      <c r="LWJ4" s="244"/>
      <c r="LWK4" s="244"/>
      <c r="LWL4" s="244"/>
      <c r="LWM4" s="244"/>
      <c r="LWN4" s="244"/>
      <c r="LWO4" s="244"/>
      <c r="LWP4" s="244"/>
      <c r="LWQ4" s="244"/>
      <c r="LWR4" s="244"/>
      <c r="LWS4" s="244"/>
      <c r="LWT4" s="244"/>
      <c r="LWU4" s="244"/>
      <c r="LWV4" s="244"/>
      <c r="LWW4" s="244"/>
      <c r="LWX4" s="244"/>
      <c r="LWY4" s="244"/>
      <c r="LWZ4" s="244"/>
      <c r="LXA4" s="244"/>
      <c r="LXB4" s="244"/>
      <c r="LXC4" s="244"/>
      <c r="LXD4" s="244"/>
      <c r="LXE4" s="244"/>
      <c r="LXF4" s="244"/>
      <c r="LXG4" s="244"/>
      <c r="LXH4" s="244"/>
      <c r="LXI4" s="244"/>
      <c r="LXJ4" s="244"/>
      <c r="LXK4" s="244"/>
      <c r="LXL4" s="244"/>
      <c r="LXM4" s="244"/>
      <c r="LXN4" s="244"/>
      <c r="LXO4" s="244"/>
      <c r="LXP4" s="244"/>
      <c r="LXQ4" s="244"/>
      <c r="LXR4" s="244"/>
      <c r="LXS4" s="244"/>
      <c r="LXT4" s="244"/>
      <c r="LXU4" s="244"/>
      <c r="LXV4" s="244"/>
      <c r="LXW4" s="244"/>
      <c r="LXX4" s="244"/>
      <c r="LXY4" s="244"/>
      <c r="LXZ4" s="244"/>
      <c r="LYA4" s="244"/>
      <c r="LYB4" s="244"/>
      <c r="LYC4" s="244"/>
      <c r="LYD4" s="244"/>
      <c r="LYE4" s="244"/>
      <c r="LYF4" s="244"/>
      <c r="LYG4" s="244"/>
      <c r="LYH4" s="244"/>
      <c r="LYI4" s="244"/>
      <c r="LYJ4" s="244"/>
      <c r="LYK4" s="244"/>
      <c r="LYL4" s="244"/>
      <c r="LYM4" s="244"/>
      <c r="LYN4" s="244"/>
      <c r="LYO4" s="244"/>
      <c r="LYP4" s="244"/>
      <c r="LYQ4" s="244"/>
      <c r="LYR4" s="244"/>
      <c r="LYS4" s="244"/>
      <c r="LYT4" s="244"/>
      <c r="LYU4" s="244"/>
      <c r="LYV4" s="244"/>
      <c r="LYW4" s="244"/>
      <c r="LYX4" s="244"/>
      <c r="LYY4" s="244"/>
      <c r="LYZ4" s="244"/>
      <c r="LZA4" s="244"/>
      <c r="LZB4" s="244"/>
      <c r="LZC4" s="244"/>
      <c r="LZD4" s="244"/>
      <c r="LZE4" s="244"/>
      <c r="LZF4" s="244"/>
      <c r="LZG4" s="244"/>
      <c r="LZH4" s="244"/>
      <c r="LZI4" s="244"/>
      <c r="LZJ4" s="244"/>
      <c r="LZK4" s="244"/>
      <c r="LZL4" s="244"/>
      <c r="LZM4" s="244"/>
      <c r="LZN4" s="244"/>
      <c r="LZO4" s="244"/>
      <c r="LZP4" s="244"/>
      <c r="LZQ4" s="244"/>
      <c r="LZR4" s="244"/>
      <c r="LZS4" s="244"/>
      <c r="LZT4" s="244"/>
      <c r="LZU4" s="244"/>
      <c r="LZV4" s="244"/>
      <c r="LZW4" s="244"/>
      <c r="LZX4" s="244"/>
      <c r="LZY4" s="244"/>
      <c r="LZZ4" s="244"/>
      <c r="MAA4" s="244"/>
      <c r="MAB4" s="244"/>
      <c r="MAC4" s="244"/>
      <c r="MAD4" s="244"/>
      <c r="MAE4" s="244"/>
      <c r="MAF4" s="244"/>
      <c r="MAG4" s="244"/>
      <c r="MAH4" s="244"/>
      <c r="MAI4" s="244"/>
      <c r="MAJ4" s="244"/>
      <c r="MAK4" s="244"/>
      <c r="MAL4" s="244"/>
      <c r="MAM4" s="244"/>
      <c r="MAN4" s="244"/>
      <c r="MAO4" s="244"/>
      <c r="MAP4" s="244"/>
      <c r="MAQ4" s="244"/>
      <c r="MAR4" s="244"/>
      <c r="MAS4" s="244"/>
      <c r="MAT4" s="244"/>
      <c r="MAU4" s="244"/>
      <c r="MAV4" s="244"/>
      <c r="MAW4" s="244"/>
      <c r="MAX4" s="244"/>
      <c r="MAY4" s="244"/>
      <c r="MAZ4" s="244"/>
      <c r="MBA4" s="244"/>
      <c r="MBB4" s="244"/>
      <c r="MBC4" s="244"/>
      <c r="MBD4" s="244"/>
      <c r="MBE4" s="244"/>
      <c r="MBF4" s="244"/>
      <c r="MBG4" s="244"/>
      <c r="MBH4" s="244"/>
      <c r="MBI4" s="244"/>
      <c r="MBJ4" s="244"/>
      <c r="MBK4" s="244"/>
      <c r="MBL4" s="244"/>
      <c r="MBM4" s="244"/>
      <c r="MBN4" s="244"/>
      <c r="MBO4" s="244"/>
      <c r="MBP4" s="244"/>
      <c r="MBQ4" s="244"/>
      <c r="MBR4" s="244"/>
      <c r="MBS4" s="244"/>
      <c r="MBT4" s="244"/>
      <c r="MBU4" s="244"/>
      <c r="MBV4" s="244"/>
      <c r="MBW4" s="244"/>
      <c r="MBX4" s="244"/>
      <c r="MBY4" s="244"/>
      <c r="MBZ4" s="244"/>
      <c r="MCA4" s="244"/>
      <c r="MCB4" s="244"/>
      <c r="MCC4" s="244"/>
      <c r="MCD4" s="244"/>
      <c r="MCE4" s="244"/>
      <c r="MCF4" s="244"/>
      <c r="MCG4" s="244"/>
      <c r="MCH4" s="244"/>
      <c r="MCI4" s="244"/>
      <c r="MCJ4" s="244"/>
      <c r="MCK4" s="244"/>
      <c r="MCL4" s="244"/>
      <c r="MCM4" s="244"/>
      <c r="MCN4" s="244"/>
      <c r="MCO4" s="244"/>
      <c r="MCP4" s="244"/>
      <c r="MCQ4" s="244"/>
      <c r="MCR4" s="244"/>
      <c r="MCS4" s="244"/>
      <c r="MCT4" s="244"/>
      <c r="MCU4" s="244"/>
      <c r="MCV4" s="244"/>
      <c r="MCW4" s="244"/>
      <c r="MCX4" s="244"/>
      <c r="MCY4" s="244"/>
      <c r="MCZ4" s="244"/>
      <c r="MDA4" s="244"/>
      <c r="MDB4" s="244"/>
      <c r="MDC4" s="244"/>
      <c r="MDD4" s="244"/>
      <c r="MDE4" s="244"/>
      <c r="MDF4" s="244"/>
      <c r="MDG4" s="244"/>
      <c r="MDH4" s="244"/>
      <c r="MDI4" s="244"/>
      <c r="MDJ4" s="244"/>
      <c r="MDK4" s="244"/>
      <c r="MDL4" s="244"/>
      <c r="MDM4" s="244"/>
      <c r="MDN4" s="244"/>
      <c r="MDO4" s="244"/>
      <c r="MDP4" s="244"/>
      <c r="MDQ4" s="244"/>
      <c r="MDR4" s="244"/>
      <c r="MDS4" s="244"/>
      <c r="MDT4" s="244"/>
      <c r="MDU4" s="244"/>
      <c r="MDV4" s="244"/>
      <c r="MDW4" s="244"/>
      <c r="MDX4" s="244"/>
      <c r="MDY4" s="244"/>
      <c r="MDZ4" s="244"/>
      <c r="MEA4" s="244"/>
      <c r="MEB4" s="244"/>
      <c r="MEC4" s="244"/>
      <c r="MED4" s="244"/>
      <c r="MEE4" s="244"/>
      <c r="MEF4" s="244"/>
      <c r="MEG4" s="244"/>
      <c r="MEH4" s="244"/>
      <c r="MEI4" s="244"/>
      <c r="MEJ4" s="244"/>
      <c r="MEK4" s="244"/>
      <c r="MEL4" s="244"/>
      <c r="MEM4" s="244"/>
      <c r="MEN4" s="244"/>
      <c r="MEO4" s="244"/>
      <c r="MEP4" s="244"/>
      <c r="MEQ4" s="244"/>
      <c r="MER4" s="244"/>
      <c r="MES4" s="244"/>
      <c r="MET4" s="244"/>
      <c r="MEU4" s="244"/>
      <c r="MEV4" s="244"/>
      <c r="MEW4" s="244"/>
      <c r="MEX4" s="244"/>
      <c r="MEY4" s="244"/>
      <c r="MEZ4" s="244"/>
      <c r="MFA4" s="244"/>
      <c r="MFB4" s="244"/>
      <c r="MFC4" s="244"/>
      <c r="MFD4" s="244"/>
      <c r="MFE4" s="244"/>
      <c r="MFF4" s="244"/>
      <c r="MFG4" s="244"/>
      <c r="MFH4" s="244"/>
      <c r="MFI4" s="244"/>
      <c r="MFJ4" s="244"/>
      <c r="MFK4" s="244"/>
      <c r="MFL4" s="244"/>
      <c r="MFM4" s="244"/>
      <c r="MFN4" s="244"/>
      <c r="MFO4" s="244"/>
      <c r="MFP4" s="244"/>
      <c r="MFQ4" s="244"/>
      <c r="MFR4" s="244"/>
      <c r="MFS4" s="244"/>
      <c r="MFT4" s="244"/>
      <c r="MFU4" s="244"/>
      <c r="MFV4" s="244"/>
      <c r="MFW4" s="244"/>
      <c r="MFX4" s="244"/>
      <c r="MFY4" s="244"/>
      <c r="MFZ4" s="244"/>
      <c r="MGA4" s="244"/>
      <c r="MGB4" s="244"/>
      <c r="MGC4" s="244"/>
      <c r="MGD4" s="244"/>
      <c r="MGE4" s="244"/>
      <c r="MGF4" s="244"/>
      <c r="MGG4" s="244"/>
      <c r="MGH4" s="244"/>
      <c r="MGI4" s="244"/>
      <c r="MGJ4" s="244"/>
      <c r="MGK4" s="244"/>
      <c r="MGL4" s="244"/>
      <c r="MGM4" s="244"/>
      <c r="MGN4" s="244"/>
      <c r="MGO4" s="244"/>
      <c r="MGP4" s="244"/>
      <c r="MGQ4" s="244"/>
      <c r="MGR4" s="244"/>
      <c r="MGS4" s="244"/>
      <c r="MGT4" s="244"/>
      <c r="MGU4" s="244"/>
      <c r="MGV4" s="244"/>
      <c r="MGW4" s="244"/>
      <c r="MGX4" s="244"/>
      <c r="MGY4" s="244"/>
      <c r="MGZ4" s="244"/>
      <c r="MHA4" s="244"/>
      <c r="MHB4" s="244"/>
      <c r="MHC4" s="244"/>
      <c r="MHD4" s="244"/>
      <c r="MHE4" s="244"/>
      <c r="MHF4" s="244"/>
      <c r="MHG4" s="244"/>
      <c r="MHH4" s="244"/>
      <c r="MHI4" s="244"/>
      <c r="MHJ4" s="244"/>
      <c r="MHK4" s="244"/>
      <c r="MHL4" s="244"/>
      <c r="MHM4" s="244"/>
      <c r="MHN4" s="244"/>
      <c r="MHO4" s="244"/>
      <c r="MHP4" s="244"/>
      <c r="MHQ4" s="244"/>
      <c r="MHR4" s="244"/>
      <c r="MHS4" s="244"/>
      <c r="MHT4" s="244"/>
      <c r="MHU4" s="244"/>
      <c r="MHV4" s="244"/>
      <c r="MHW4" s="244"/>
      <c r="MHX4" s="244"/>
      <c r="MHY4" s="244"/>
      <c r="MHZ4" s="244"/>
      <c r="MIA4" s="244"/>
      <c r="MIB4" s="244"/>
      <c r="MIC4" s="244"/>
      <c r="MID4" s="244"/>
      <c r="MIE4" s="244"/>
      <c r="MIF4" s="244"/>
      <c r="MIG4" s="244"/>
      <c r="MIH4" s="244"/>
      <c r="MII4" s="244"/>
      <c r="MIJ4" s="244"/>
      <c r="MIK4" s="244"/>
      <c r="MIL4" s="244"/>
      <c r="MIM4" s="244"/>
      <c r="MIN4" s="244"/>
      <c r="MIO4" s="244"/>
      <c r="MIP4" s="244"/>
      <c r="MIQ4" s="244"/>
      <c r="MIR4" s="244"/>
      <c r="MIS4" s="244"/>
      <c r="MIT4" s="244"/>
      <c r="MIU4" s="244"/>
      <c r="MIV4" s="244"/>
      <c r="MIW4" s="244"/>
      <c r="MIX4" s="244"/>
      <c r="MIY4" s="244"/>
      <c r="MIZ4" s="244"/>
      <c r="MJA4" s="244"/>
      <c r="MJB4" s="244"/>
      <c r="MJC4" s="244"/>
      <c r="MJD4" s="244"/>
      <c r="MJE4" s="244"/>
      <c r="MJF4" s="244"/>
      <c r="MJG4" s="244"/>
      <c r="MJH4" s="244"/>
      <c r="MJI4" s="244"/>
      <c r="MJJ4" s="244"/>
      <c r="MJK4" s="244"/>
      <c r="MJL4" s="244"/>
      <c r="MJM4" s="244"/>
      <c r="MJN4" s="244"/>
      <c r="MJO4" s="244"/>
      <c r="MJP4" s="244"/>
      <c r="MJQ4" s="244"/>
      <c r="MJR4" s="244"/>
      <c r="MJS4" s="244"/>
      <c r="MJT4" s="244"/>
      <c r="MJU4" s="244"/>
      <c r="MJV4" s="244"/>
      <c r="MJW4" s="244"/>
      <c r="MJX4" s="244"/>
      <c r="MJY4" s="244"/>
      <c r="MJZ4" s="244"/>
      <c r="MKA4" s="244"/>
      <c r="MKB4" s="244"/>
      <c r="MKC4" s="244"/>
      <c r="MKD4" s="244"/>
      <c r="MKE4" s="244"/>
      <c r="MKF4" s="244"/>
      <c r="MKG4" s="244"/>
      <c r="MKH4" s="244"/>
      <c r="MKI4" s="244"/>
      <c r="MKJ4" s="244"/>
      <c r="MKK4" s="244"/>
      <c r="MKL4" s="244"/>
      <c r="MKM4" s="244"/>
      <c r="MKN4" s="244"/>
      <c r="MKO4" s="244"/>
      <c r="MKP4" s="244"/>
      <c r="MKQ4" s="244"/>
      <c r="MKR4" s="244"/>
      <c r="MKS4" s="244"/>
      <c r="MKT4" s="244"/>
      <c r="MKU4" s="244"/>
      <c r="MKV4" s="244"/>
      <c r="MKW4" s="244"/>
      <c r="MKX4" s="244"/>
      <c r="MKY4" s="244"/>
      <c r="MKZ4" s="244"/>
      <c r="MLA4" s="244"/>
      <c r="MLB4" s="244"/>
      <c r="MLC4" s="244"/>
      <c r="MLD4" s="244"/>
      <c r="MLE4" s="244"/>
      <c r="MLF4" s="244"/>
      <c r="MLG4" s="244"/>
      <c r="MLH4" s="244"/>
      <c r="MLI4" s="244"/>
      <c r="MLJ4" s="244"/>
      <c r="MLK4" s="244"/>
      <c r="MLL4" s="244"/>
      <c r="MLM4" s="244"/>
      <c r="MLN4" s="244"/>
      <c r="MLO4" s="244"/>
      <c r="MLP4" s="244"/>
      <c r="MLQ4" s="244"/>
      <c r="MLR4" s="244"/>
      <c r="MLS4" s="244"/>
      <c r="MLT4" s="244"/>
      <c r="MLU4" s="244"/>
      <c r="MLV4" s="244"/>
      <c r="MLW4" s="244"/>
      <c r="MLX4" s="244"/>
      <c r="MLY4" s="244"/>
      <c r="MLZ4" s="244"/>
      <c r="MMA4" s="244"/>
      <c r="MMB4" s="244"/>
      <c r="MMC4" s="244"/>
      <c r="MMD4" s="244"/>
      <c r="MME4" s="244"/>
      <c r="MMF4" s="244"/>
      <c r="MMG4" s="244"/>
      <c r="MMH4" s="244"/>
      <c r="MMI4" s="244"/>
      <c r="MMJ4" s="244"/>
      <c r="MMK4" s="244"/>
      <c r="MML4" s="244"/>
      <c r="MMM4" s="244"/>
      <c r="MMN4" s="244"/>
      <c r="MMO4" s="244"/>
      <c r="MMP4" s="244"/>
      <c r="MMQ4" s="244"/>
      <c r="MMR4" s="244"/>
      <c r="MMS4" s="244"/>
      <c r="MMT4" s="244"/>
      <c r="MMU4" s="244"/>
      <c r="MMV4" s="244"/>
      <c r="MMW4" s="244"/>
      <c r="MMX4" s="244"/>
      <c r="MMY4" s="244"/>
      <c r="MMZ4" s="244"/>
      <c r="MNA4" s="244"/>
      <c r="MNB4" s="244"/>
      <c r="MNC4" s="244"/>
      <c r="MND4" s="244"/>
      <c r="MNE4" s="244"/>
      <c r="MNF4" s="244"/>
      <c r="MNG4" s="244"/>
      <c r="MNH4" s="244"/>
      <c r="MNI4" s="244"/>
      <c r="MNJ4" s="244"/>
      <c r="MNK4" s="244"/>
      <c r="MNL4" s="244"/>
      <c r="MNM4" s="244"/>
      <c r="MNN4" s="244"/>
      <c r="MNO4" s="244"/>
      <c r="MNP4" s="244"/>
      <c r="MNQ4" s="244"/>
      <c r="MNR4" s="244"/>
      <c r="MNS4" s="244"/>
      <c r="MNT4" s="244"/>
      <c r="MNU4" s="244"/>
      <c r="MNV4" s="244"/>
      <c r="MNW4" s="244"/>
      <c r="MNX4" s="244"/>
      <c r="MNY4" s="244"/>
      <c r="MNZ4" s="244"/>
      <c r="MOA4" s="244"/>
      <c r="MOB4" s="244"/>
      <c r="MOC4" s="244"/>
      <c r="MOD4" s="244"/>
      <c r="MOE4" s="244"/>
      <c r="MOF4" s="244"/>
      <c r="MOG4" s="244"/>
      <c r="MOH4" s="244"/>
      <c r="MOI4" s="244"/>
      <c r="MOJ4" s="244"/>
      <c r="MOK4" s="244"/>
      <c r="MOL4" s="244"/>
      <c r="MOM4" s="244"/>
      <c r="MON4" s="244"/>
      <c r="MOO4" s="244"/>
      <c r="MOP4" s="244"/>
      <c r="MOQ4" s="244"/>
      <c r="MOR4" s="244"/>
      <c r="MOS4" s="244"/>
      <c r="MOT4" s="244"/>
      <c r="MOU4" s="244"/>
      <c r="MOV4" s="244"/>
      <c r="MOW4" s="244"/>
      <c r="MOX4" s="244"/>
      <c r="MOY4" s="244"/>
      <c r="MOZ4" s="244"/>
      <c r="MPA4" s="244"/>
      <c r="MPB4" s="244"/>
      <c r="MPC4" s="244"/>
      <c r="MPD4" s="244"/>
      <c r="MPE4" s="244"/>
      <c r="MPF4" s="244"/>
      <c r="MPG4" s="244"/>
      <c r="MPH4" s="244"/>
      <c r="MPI4" s="244"/>
      <c r="MPJ4" s="244"/>
      <c r="MPK4" s="244"/>
      <c r="MPL4" s="244"/>
      <c r="MPM4" s="244"/>
      <c r="MPN4" s="244"/>
      <c r="MPO4" s="244"/>
      <c r="MPP4" s="244"/>
      <c r="MPQ4" s="244"/>
      <c r="MPR4" s="244"/>
      <c r="MPS4" s="244"/>
      <c r="MPT4" s="244"/>
      <c r="MPU4" s="244"/>
      <c r="MPV4" s="244"/>
      <c r="MPW4" s="244"/>
      <c r="MPX4" s="244"/>
      <c r="MPY4" s="244"/>
      <c r="MPZ4" s="244"/>
      <c r="MQA4" s="244"/>
      <c r="MQB4" s="244"/>
      <c r="MQC4" s="244"/>
      <c r="MQD4" s="244"/>
      <c r="MQE4" s="244"/>
      <c r="MQF4" s="244"/>
      <c r="MQG4" s="244"/>
      <c r="MQH4" s="244"/>
      <c r="MQI4" s="244"/>
      <c r="MQJ4" s="244"/>
      <c r="MQK4" s="244"/>
      <c r="MQL4" s="244"/>
      <c r="MQM4" s="244"/>
      <c r="MQN4" s="244"/>
      <c r="MQO4" s="244"/>
      <c r="MQP4" s="244"/>
      <c r="MQQ4" s="244"/>
      <c r="MQR4" s="244"/>
      <c r="MQS4" s="244"/>
      <c r="MQT4" s="244"/>
      <c r="MQU4" s="244"/>
      <c r="MQV4" s="244"/>
      <c r="MQW4" s="244"/>
      <c r="MQX4" s="244"/>
      <c r="MQY4" s="244"/>
      <c r="MQZ4" s="244"/>
      <c r="MRA4" s="244"/>
      <c r="MRB4" s="244"/>
      <c r="MRC4" s="244"/>
      <c r="MRD4" s="244"/>
      <c r="MRE4" s="244"/>
      <c r="MRF4" s="244"/>
      <c r="MRG4" s="244"/>
      <c r="MRH4" s="244"/>
      <c r="MRI4" s="244"/>
      <c r="MRJ4" s="244"/>
      <c r="MRK4" s="244"/>
      <c r="MRL4" s="244"/>
      <c r="MRM4" s="244"/>
      <c r="MRN4" s="244"/>
      <c r="MRO4" s="244"/>
      <c r="MRP4" s="244"/>
      <c r="MRQ4" s="244"/>
      <c r="MRR4" s="244"/>
      <c r="MRS4" s="244"/>
      <c r="MRT4" s="244"/>
      <c r="MRU4" s="244"/>
      <c r="MRV4" s="244"/>
      <c r="MRW4" s="244"/>
      <c r="MRX4" s="244"/>
      <c r="MRY4" s="244"/>
      <c r="MRZ4" s="244"/>
      <c r="MSA4" s="244"/>
      <c r="MSB4" s="244"/>
      <c r="MSC4" s="244"/>
      <c r="MSD4" s="244"/>
      <c r="MSE4" s="244"/>
      <c r="MSF4" s="244"/>
      <c r="MSG4" s="244"/>
      <c r="MSH4" s="244"/>
      <c r="MSI4" s="244"/>
      <c r="MSJ4" s="244"/>
      <c r="MSK4" s="244"/>
      <c r="MSL4" s="244"/>
      <c r="MSM4" s="244"/>
      <c r="MSN4" s="244"/>
      <c r="MSO4" s="244"/>
      <c r="MSP4" s="244"/>
      <c r="MSQ4" s="244"/>
      <c r="MSR4" s="244"/>
      <c r="MSS4" s="244"/>
      <c r="MST4" s="244"/>
      <c r="MSU4" s="244"/>
      <c r="MSV4" s="244"/>
      <c r="MSW4" s="244"/>
      <c r="MSX4" s="244"/>
      <c r="MSY4" s="244"/>
      <c r="MSZ4" s="244"/>
      <c r="MTA4" s="244"/>
      <c r="MTB4" s="244"/>
      <c r="MTC4" s="244"/>
      <c r="MTD4" s="244"/>
      <c r="MTE4" s="244"/>
      <c r="MTF4" s="244"/>
      <c r="MTG4" s="244"/>
      <c r="MTH4" s="244"/>
      <c r="MTI4" s="244"/>
      <c r="MTJ4" s="244"/>
      <c r="MTK4" s="244"/>
      <c r="MTL4" s="244"/>
      <c r="MTM4" s="244"/>
      <c r="MTN4" s="244"/>
      <c r="MTO4" s="244"/>
      <c r="MTP4" s="244"/>
      <c r="MTQ4" s="244"/>
      <c r="MTR4" s="244"/>
      <c r="MTS4" s="244"/>
      <c r="MTT4" s="244"/>
      <c r="MTU4" s="244"/>
      <c r="MTV4" s="244"/>
      <c r="MTW4" s="244"/>
      <c r="MTX4" s="244"/>
      <c r="MTY4" s="244"/>
      <c r="MTZ4" s="244"/>
      <c r="MUA4" s="244"/>
      <c r="MUB4" s="244"/>
      <c r="MUC4" s="244"/>
      <c r="MUD4" s="244"/>
      <c r="MUE4" s="244"/>
      <c r="MUF4" s="244"/>
      <c r="MUG4" s="244"/>
      <c r="MUH4" s="244"/>
      <c r="MUI4" s="244"/>
      <c r="MUJ4" s="244"/>
      <c r="MUK4" s="244"/>
      <c r="MUL4" s="244"/>
      <c r="MUM4" s="244"/>
      <c r="MUN4" s="244"/>
      <c r="MUO4" s="244"/>
      <c r="MUP4" s="244"/>
      <c r="MUQ4" s="244"/>
      <c r="MUR4" s="244"/>
      <c r="MUS4" s="244"/>
      <c r="MUT4" s="244"/>
      <c r="MUU4" s="244"/>
      <c r="MUV4" s="244"/>
      <c r="MUW4" s="244"/>
      <c r="MUX4" s="244"/>
      <c r="MUY4" s="244"/>
      <c r="MUZ4" s="244"/>
      <c r="MVA4" s="244"/>
      <c r="MVB4" s="244"/>
      <c r="MVC4" s="244"/>
      <c r="MVD4" s="244"/>
      <c r="MVE4" s="244"/>
      <c r="MVF4" s="244"/>
      <c r="MVG4" s="244"/>
      <c r="MVH4" s="244"/>
      <c r="MVI4" s="244"/>
      <c r="MVJ4" s="244"/>
      <c r="MVK4" s="244"/>
      <c r="MVL4" s="244"/>
      <c r="MVM4" s="244"/>
      <c r="MVN4" s="244"/>
      <c r="MVO4" s="244"/>
      <c r="MVP4" s="244"/>
      <c r="MVQ4" s="244"/>
      <c r="MVR4" s="244"/>
      <c r="MVS4" s="244"/>
      <c r="MVT4" s="244"/>
      <c r="MVU4" s="244"/>
      <c r="MVV4" s="244"/>
      <c r="MVW4" s="244"/>
      <c r="MVX4" s="244"/>
      <c r="MVY4" s="244"/>
      <c r="MVZ4" s="244"/>
      <c r="MWA4" s="244"/>
      <c r="MWB4" s="244"/>
      <c r="MWC4" s="244"/>
      <c r="MWD4" s="244"/>
      <c r="MWE4" s="244"/>
      <c r="MWF4" s="244"/>
      <c r="MWG4" s="244"/>
      <c r="MWH4" s="244"/>
      <c r="MWI4" s="244"/>
      <c r="MWJ4" s="244"/>
      <c r="MWK4" s="244"/>
      <c r="MWL4" s="244"/>
      <c r="MWM4" s="244"/>
      <c r="MWN4" s="244"/>
      <c r="MWO4" s="244"/>
      <c r="MWP4" s="244"/>
      <c r="MWQ4" s="244"/>
      <c r="MWR4" s="244"/>
      <c r="MWS4" s="244"/>
      <c r="MWT4" s="244"/>
      <c r="MWU4" s="244"/>
      <c r="MWV4" s="244"/>
      <c r="MWW4" s="244"/>
      <c r="MWX4" s="244"/>
      <c r="MWY4" s="244"/>
      <c r="MWZ4" s="244"/>
      <c r="MXA4" s="244"/>
      <c r="MXB4" s="244"/>
      <c r="MXC4" s="244"/>
      <c r="MXD4" s="244"/>
      <c r="MXE4" s="244"/>
      <c r="MXF4" s="244"/>
      <c r="MXG4" s="244"/>
      <c r="MXH4" s="244"/>
      <c r="MXI4" s="244"/>
      <c r="MXJ4" s="244"/>
      <c r="MXK4" s="244"/>
      <c r="MXL4" s="244"/>
      <c r="MXM4" s="244"/>
      <c r="MXN4" s="244"/>
      <c r="MXO4" s="244"/>
      <c r="MXP4" s="244"/>
      <c r="MXQ4" s="244"/>
      <c r="MXR4" s="244"/>
      <c r="MXS4" s="244"/>
      <c r="MXT4" s="244"/>
      <c r="MXU4" s="244"/>
      <c r="MXV4" s="244"/>
      <c r="MXW4" s="244"/>
      <c r="MXX4" s="244"/>
      <c r="MXY4" s="244"/>
      <c r="MXZ4" s="244"/>
      <c r="MYA4" s="244"/>
      <c r="MYB4" s="244"/>
      <c r="MYC4" s="244"/>
      <c r="MYD4" s="244"/>
      <c r="MYE4" s="244"/>
      <c r="MYF4" s="244"/>
      <c r="MYG4" s="244"/>
      <c r="MYH4" s="244"/>
      <c r="MYI4" s="244"/>
      <c r="MYJ4" s="244"/>
      <c r="MYK4" s="244"/>
      <c r="MYL4" s="244"/>
      <c r="MYM4" s="244"/>
      <c r="MYN4" s="244"/>
      <c r="MYO4" s="244"/>
      <c r="MYP4" s="244"/>
      <c r="MYQ4" s="244"/>
      <c r="MYR4" s="244"/>
      <c r="MYS4" s="244"/>
      <c r="MYT4" s="244"/>
      <c r="MYU4" s="244"/>
      <c r="MYV4" s="244"/>
      <c r="MYW4" s="244"/>
      <c r="MYX4" s="244"/>
      <c r="MYY4" s="244"/>
      <c r="MYZ4" s="244"/>
      <c r="MZA4" s="244"/>
      <c r="MZB4" s="244"/>
      <c r="MZC4" s="244"/>
      <c r="MZD4" s="244"/>
      <c r="MZE4" s="244"/>
      <c r="MZF4" s="244"/>
      <c r="MZG4" s="244"/>
      <c r="MZH4" s="244"/>
      <c r="MZI4" s="244"/>
      <c r="MZJ4" s="244"/>
      <c r="MZK4" s="244"/>
      <c r="MZL4" s="244"/>
      <c r="MZM4" s="244"/>
      <c r="MZN4" s="244"/>
      <c r="MZO4" s="244"/>
      <c r="MZP4" s="244"/>
      <c r="MZQ4" s="244"/>
      <c r="MZR4" s="244"/>
      <c r="MZS4" s="244"/>
      <c r="MZT4" s="244"/>
      <c r="MZU4" s="244"/>
      <c r="MZV4" s="244"/>
      <c r="MZW4" s="244"/>
      <c r="MZX4" s="244"/>
      <c r="MZY4" s="244"/>
      <c r="MZZ4" s="244"/>
      <c r="NAA4" s="244"/>
      <c r="NAB4" s="244"/>
      <c r="NAC4" s="244"/>
      <c r="NAD4" s="244"/>
      <c r="NAE4" s="244"/>
      <c r="NAF4" s="244"/>
      <c r="NAG4" s="244"/>
      <c r="NAH4" s="244"/>
      <c r="NAI4" s="244"/>
      <c r="NAJ4" s="244"/>
      <c r="NAK4" s="244"/>
      <c r="NAL4" s="244"/>
      <c r="NAM4" s="244"/>
      <c r="NAN4" s="244"/>
      <c r="NAO4" s="244"/>
      <c r="NAP4" s="244"/>
      <c r="NAQ4" s="244"/>
      <c r="NAR4" s="244"/>
      <c r="NAS4" s="244"/>
      <c r="NAT4" s="244"/>
      <c r="NAU4" s="244"/>
      <c r="NAV4" s="244"/>
      <c r="NAW4" s="244"/>
      <c r="NAX4" s="244"/>
      <c r="NAY4" s="244"/>
      <c r="NAZ4" s="244"/>
      <c r="NBA4" s="244"/>
      <c r="NBB4" s="244"/>
      <c r="NBC4" s="244"/>
      <c r="NBD4" s="244"/>
      <c r="NBE4" s="244"/>
      <c r="NBF4" s="244"/>
      <c r="NBG4" s="244"/>
      <c r="NBH4" s="244"/>
      <c r="NBI4" s="244"/>
      <c r="NBJ4" s="244"/>
      <c r="NBK4" s="244"/>
      <c r="NBL4" s="244"/>
      <c r="NBM4" s="244"/>
      <c r="NBN4" s="244"/>
      <c r="NBO4" s="244"/>
      <c r="NBP4" s="244"/>
      <c r="NBQ4" s="244"/>
      <c r="NBR4" s="244"/>
      <c r="NBS4" s="244"/>
      <c r="NBT4" s="244"/>
      <c r="NBU4" s="244"/>
      <c r="NBV4" s="244"/>
      <c r="NBW4" s="244"/>
      <c r="NBX4" s="244"/>
      <c r="NBY4" s="244"/>
      <c r="NBZ4" s="244"/>
      <c r="NCA4" s="244"/>
      <c r="NCB4" s="244"/>
      <c r="NCC4" s="244"/>
      <c r="NCD4" s="244"/>
      <c r="NCE4" s="244"/>
      <c r="NCF4" s="244"/>
      <c r="NCG4" s="244"/>
      <c r="NCH4" s="244"/>
      <c r="NCI4" s="244"/>
      <c r="NCJ4" s="244"/>
      <c r="NCK4" s="244"/>
      <c r="NCL4" s="244"/>
      <c r="NCM4" s="244"/>
      <c r="NCN4" s="244"/>
      <c r="NCO4" s="244"/>
      <c r="NCP4" s="244"/>
      <c r="NCQ4" s="244"/>
      <c r="NCR4" s="244"/>
      <c r="NCS4" s="244"/>
      <c r="NCT4" s="244"/>
      <c r="NCU4" s="244"/>
      <c r="NCV4" s="244"/>
      <c r="NCW4" s="244"/>
      <c r="NCX4" s="244"/>
      <c r="NCY4" s="244"/>
      <c r="NCZ4" s="244"/>
      <c r="NDA4" s="244"/>
      <c r="NDB4" s="244"/>
      <c r="NDC4" s="244"/>
      <c r="NDD4" s="244"/>
      <c r="NDE4" s="244"/>
      <c r="NDF4" s="244"/>
      <c r="NDG4" s="244"/>
      <c r="NDH4" s="244"/>
      <c r="NDI4" s="244"/>
      <c r="NDJ4" s="244"/>
      <c r="NDK4" s="244"/>
      <c r="NDL4" s="244"/>
      <c r="NDM4" s="244"/>
      <c r="NDN4" s="244"/>
      <c r="NDO4" s="244"/>
      <c r="NDP4" s="244"/>
      <c r="NDQ4" s="244"/>
      <c r="NDR4" s="244"/>
      <c r="NDS4" s="244"/>
      <c r="NDT4" s="244"/>
      <c r="NDU4" s="244"/>
      <c r="NDV4" s="244"/>
      <c r="NDW4" s="244"/>
      <c r="NDX4" s="244"/>
      <c r="NDY4" s="244"/>
      <c r="NDZ4" s="244"/>
      <c r="NEA4" s="244"/>
      <c r="NEB4" s="244"/>
      <c r="NEC4" s="244"/>
      <c r="NED4" s="244"/>
      <c r="NEE4" s="244"/>
      <c r="NEF4" s="244"/>
      <c r="NEG4" s="244"/>
      <c r="NEH4" s="244"/>
      <c r="NEI4" s="244"/>
      <c r="NEJ4" s="244"/>
      <c r="NEK4" s="244"/>
      <c r="NEL4" s="244"/>
      <c r="NEM4" s="244"/>
      <c r="NEN4" s="244"/>
      <c r="NEO4" s="244"/>
      <c r="NEP4" s="244"/>
      <c r="NEQ4" s="244"/>
      <c r="NER4" s="244"/>
      <c r="NES4" s="244"/>
      <c r="NET4" s="244"/>
      <c r="NEU4" s="244"/>
      <c r="NEV4" s="244"/>
      <c r="NEW4" s="244"/>
      <c r="NEX4" s="244"/>
      <c r="NEY4" s="244"/>
      <c r="NEZ4" s="244"/>
      <c r="NFA4" s="244"/>
      <c r="NFB4" s="244"/>
      <c r="NFC4" s="244"/>
      <c r="NFD4" s="244"/>
      <c r="NFE4" s="244"/>
      <c r="NFF4" s="244"/>
      <c r="NFG4" s="244"/>
      <c r="NFH4" s="244"/>
      <c r="NFI4" s="244"/>
      <c r="NFJ4" s="244"/>
      <c r="NFK4" s="244"/>
      <c r="NFL4" s="244"/>
      <c r="NFM4" s="244"/>
      <c r="NFN4" s="244"/>
      <c r="NFO4" s="244"/>
      <c r="NFP4" s="244"/>
      <c r="NFQ4" s="244"/>
      <c r="NFR4" s="244"/>
      <c r="NFS4" s="244"/>
      <c r="NFT4" s="244"/>
      <c r="NFU4" s="244"/>
      <c r="NFV4" s="244"/>
      <c r="NFW4" s="244"/>
      <c r="NFX4" s="244"/>
      <c r="NFY4" s="244"/>
      <c r="NFZ4" s="244"/>
      <c r="NGA4" s="244"/>
      <c r="NGB4" s="244"/>
      <c r="NGC4" s="244"/>
      <c r="NGD4" s="244"/>
      <c r="NGE4" s="244"/>
      <c r="NGF4" s="244"/>
      <c r="NGG4" s="244"/>
      <c r="NGH4" s="244"/>
      <c r="NGI4" s="244"/>
      <c r="NGJ4" s="244"/>
      <c r="NGK4" s="244"/>
      <c r="NGL4" s="244"/>
      <c r="NGM4" s="244"/>
      <c r="NGN4" s="244"/>
      <c r="NGO4" s="244"/>
      <c r="NGP4" s="244"/>
      <c r="NGQ4" s="244"/>
      <c r="NGR4" s="244"/>
      <c r="NGS4" s="244"/>
      <c r="NGT4" s="244"/>
      <c r="NGU4" s="244"/>
      <c r="NGV4" s="244"/>
      <c r="NGW4" s="244"/>
      <c r="NGX4" s="244"/>
      <c r="NGY4" s="244"/>
      <c r="NGZ4" s="244"/>
      <c r="NHA4" s="244"/>
      <c r="NHB4" s="244"/>
      <c r="NHC4" s="244"/>
      <c r="NHD4" s="244"/>
      <c r="NHE4" s="244"/>
      <c r="NHF4" s="244"/>
      <c r="NHG4" s="244"/>
      <c r="NHH4" s="244"/>
      <c r="NHI4" s="244"/>
      <c r="NHJ4" s="244"/>
      <c r="NHK4" s="244"/>
      <c r="NHL4" s="244"/>
      <c r="NHM4" s="244"/>
      <c r="NHN4" s="244"/>
      <c r="NHO4" s="244"/>
      <c r="NHP4" s="244"/>
      <c r="NHQ4" s="244"/>
      <c r="NHR4" s="244"/>
      <c r="NHS4" s="244"/>
      <c r="NHT4" s="244"/>
      <c r="NHU4" s="244"/>
      <c r="NHV4" s="244"/>
      <c r="NHW4" s="244"/>
      <c r="NHX4" s="244"/>
      <c r="NHY4" s="244"/>
      <c r="NHZ4" s="244"/>
      <c r="NIA4" s="244"/>
      <c r="NIB4" s="244"/>
      <c r="NIC4" s="244"/>
      <c r="NID4" s="244"/>
      <c r="NIE4" s="244"/>
      <c r="NIF4" s="244"/>
      <c r="NIG4" s="244"/>
      <c r="NIH4" s="244"/>
      <c r="NII4" s="244"/>
      <c r="NIJ4" s="244"/>
      <c r="NIK4" s="244"/>
      <c r="NIL4" s="244"/>
      <c r="NIM4" s="244"/>
      <c r="NIN4" s="244"/>
      <c r="NIO4" s="244"/>
      <c r="NIP4" s="244"/>
      <c r="NIQ4" s="244"/>
      <c r="NIR4" s="244"/>
      <c r="NIS4" s="244"/>
      <c r="NIT4" s="244"/>
      <c r="NIU4" s="244"/>
      <c r="NIV4" s="244"/>
      <c r="NIW4" s="244"/>
      <c r="NIX4" s="244"/>
      <c r="NIY4" s="244"/>
      <c r="NIZ4" s="244"/>
      <c r="NJA4" s="244"/>
      <c r="NJB4" s="244"/>
      <c r="NJC4" s="244"/>
      <c r="NJD4" s="244"/>
      <c r="NJE4" s="244"/>
      <c r="NJF4" s="244"/>
      <c r="NJG4" s="244"/>
      <c r="NJH4" s="244"/>
      <c r="NJI4" s="244"/>
      <c r="NJJ4" s="244"/>
      <c r="NJK4" s="244"/>
      <c r="NJL4" s="244"/>
      <c r="NJM4" s="244"/>
      <c r="NJN4" s="244"/>
      <c r="NJO4" s="244"/>
      <c r="NJP4" s="244"/>
      <c r="NJQ4" s="244"/>
      <c r="NJR4" s="244"/>
      <c r="NJS4" s="244"/>
      <c r="NJT4" s="244"/>
      <c r="NJU4" s="244"/>
      <c r="NJV4" s="244"/>
      <c r="NJW4" s="244"/>
      <c r="NJX4" s="244"/>
      <c r="NJY4" s="244"/>
      <c r="NJZ4" s="244"/>
      <c r="NKA4" s="244"/>
      <c r="NKB4" s="244"/>
      <c r="NKC4" s="244"/>
      <c r="NKD4" s="244"/>
      <c r="NKE4" s="244"/>
      <c r="NKF4" s="244"/>
      <c r="NKG4" s="244"/>
      <c r="NKH4" s="244"/>
      <c r="NKI4" s="244"/>
      <c r="NKJ4" s="244"/>
      <c r="NKK4" s="244"/>
      <c r="NKL4" s="244"/>
      <c r="NKM4" s="244"/>
      <c r="NKN4" s="244"/>
      <c r="NKO4" s="244"/>
      <c r="NKP4" s="244"/>
      <c r="NKQ4" s="244"/>
      <c r="NKR4" s="244"/>
      <c r="NKS4" s="244"/>
      <c r="NKT4" s="244"/>
      <c r="NKU4" s="244"/>
      <c r="NKV4" s="244"/>
      <c r="NKW4" s="244"/>
      <c r="NKX4" s="244"/>
      <c r="NKY4" s="244"/>
      <c r="NKZ4" s="244"/>
      <c r="NLA4" s="244"/>
      <c r="NLB4" s="244"/>
      <c r="NLC4" s="244"/>
      <c r="NLD4" s="244"/>
      <c r="NLE4" s="244"/>
      <c r="NLF4" s="244"/>
      <c r="NLG4" s="244"/>
      <c r="NLH4" s="244"/>
      <c r="NLI4" s="244"/>
      <c r="NLJ4" s="244"/>
      <c r="NLK4" s="244"/>
      <c r="NLL4" s="244"/>
      <c r="NLM4" s="244"/>
      <c r="NLN4" s="244"/>
      <c r="NLO4" s="244"/>
      <c r="NLP4" s="244"/>
      <c r="NLQ4" s="244"/>
      <c r="NLR4" s="244"/>
      <c r="NLS4" s="244"/>
      <c r="NLT4" s="244"/>
      <c r="NLU4" s="244"/>
      <c r="NLV4" s="244"/>
      <c r="NLW4" s="244"/>
      <c r="NLX4" s="244"/>
      <c r="NLY4" s="244"/>
      <c r="NLZ4" s="244"/>
      <c r="NMA4" s="244"/>
      <c r="NMB4" s="244"/>
      <c r="NMC4" s="244"/>
      <c r="NMD4" s="244"/>
      <c r="NME4" s="244"/>
      <c r="NMF4" s="244"/>
      <c r="NMG4" s="244"/>
      <c r="NMH4" s="244"/>
      <c r="NMI4" s="244"/>
      <c r="NMJ4" s="244"/>
      <c r="NMK4" s="244"/>
      <c r="NML4" s="244"/>
      <c r="NMM4" s="244"/>
      <c r="NMN4" s="244"/>
      <c r="NMO4" s="244"/>
      <c r="NMP4" s="244"/>
      <c r="NMQ4" s="244"/>
      <c r="NMR4" s="244"/>
      <c r="NMS4" s="244"/>
      <c r="NMT4" s="244"/>
      <c r="NMU4" s="244"/>
      <c r="NMV4" s="244"/>
      <c r="NMW4" s="244"/>
      <c r="NMX4" s="244"/>
      <c r="NMY4" s="244"/>
      <c r="NMZ4" s="244"/>
      <c r="NNA4" s="244"/>
      <c r="NNB4" s="244"/>
      <c r="NNC4" s="244"/>
      <c r="NND4" s="244"/>
      <c r="NNE4" s="244"/>
      <c r="NNF4" s="244"/>
      <c r="NNG4" s="244"/>
      <c r="NNH4" s="244"/>
      <c r="NNI4" s="244"/>
      <c r="NNJ4" s="244"/>
      <c r="NNK4" s="244"/>
      <c r="NNL4" s="244"/>
      <c r="NNM4" s="244"/>
      <c r="NNN4" s="244"/>
      <c r="NNO4" s="244"/>
      <c r="NNP4" s="244"/>
      <c r="NNQ4" s="244"/>
      <c r="NNR4" s="244"/>
      <c r="NNS4" s="244"/>
      <c r="NNT4" s="244"/>
      <c r="NNU4" s="244"/>
      <c r="NNV4" s="244"/>
      <c r="NNW4" s="244"/>
      <c r="NNX4" s="244"/>
      <c r="NNY4" s="244"/>
      <c r="NNZ4" s="244"/>
      <c r="NOA4" s="244"/>
      <c r="NOB4" s="244"/>
      <c r="NOC4" s="244"/>
      <c r="NOD4" s="244"/>
      <c r="NOE4" s="244"/>
      <c r="NOF4" s="244"/>
      <c r="NOG4" s="244"/>
      <c r="NOH4" s="244"/>
      <c r="NOI4" s="244"/>
      <c r="NOJ4" s="244"/>
      <c r="NOK4" s="244"/>
      <c r="NOL4" s="244"/>
      <c r="NOM4" s="244"/>
      <c r="NON4" s="244"/>
      <c r="NOO4" s="244"/>
      <c r="NOP4" s="244"/>
      <c r="NOQ4" s="244"/>
      <c r="NOR4" s="244"/>
      <c r="NOS4" s="244"/>
      <c r="NOT4" s="244"/>
      <c r="NOU4" s="244"/>
      <c r="NOV4" s="244"/>
      <c r="NOW4" s="244"/>
      <c r="NOX4" s="244"/>
      <c r="NOY4" s="244"/>
      <c r="NOZ4" s="244"/>
      <c r="NPA4" s="244"/>
      <c r="NPB4" s="244"/>
      <c r="NPC4" s="244"/>
      <c r="NPD4" s="244"/>
      <c r="NPE4" s="244"/>
      <c r="NPF4" s="244"/>
      <c r="NPG4" s="244"/>
      <c r="NPH4" s="244"/>
      <c r="NPI4" s="244"/>
      <c r="NPJ4" s="244"/>
      <c r="NPK4" s="244"/>
      <c r="NPL4" s="244"/>
      <c r="NPM4" s="244"/>
      <c r="NPN4" s="244"/>
      <c r="NPO4" s="244"/>
      <c r="NPP4" s="244"/>
      <c r="NPQ4" s="244"/>
      <c r="NPR4" s="244"/>
      <c r="NPS4" s="244"/>
      <c r="NPT4" s="244"/>
      <c r="NPU4" s="244"/>
      <c r="NPV4" s="244"/>
      <c r="NPW4" s="244"/>
      <c r="NPX4" s="244"/>
      <c r="NPY4" s="244"/>
      <c r="NPZ4" s="244"/>
      <c r="NQA4" s="244"/>
      <c r="NQB4" s="244"/>
      <c r="NQC4" s="244"/>
      <c r="NQD4" s="244"/>
      <c r="NQE4" s="244"/>
      <c r="NQF4" s="244"/>
      <c r="NQG4" s="244"/>
      <c r="NQH4" s="244"/>
      <c r="NQI4" s="244"/>
      <c r="NQJ4" s="244"/>
      <c r="NQK4" s="244"/>
      <c r="NQL4" s="244"/>
      <c r="NQM4" s="244"/>
      <c r="NQN4" s="244"/>
      <c r="NQO4" s="244"/>
      <c r="NQP4" s="244"/>
      <c r="NQQ4" s="244"/>
      <c r="NQR4" s="244"/>
      <c r="NQS4" s="244"/>
      <c r="NQT4" s="244"/>
      <c r="NQU4" s="244"/>
      <c r="NQV4" s="244"/>
      <c r="NQW4" s="244"/>
      <c r="NQX4" s="244"/>
      <c r="NQY4" s="244"/>
      <c r="NQZ4" s="244"/>
      <c r="NRA4" s="244"/>
      <c r="NRB4" s="244"/>
      <c r="NRC4" s="244"/>
      <c r="NRD4" s="244"/>
      <c r="NRE4" s="244"/>
      <c r="NRF4" s="244"/>
      <c r="NRG4" s="244"/>
      <c r="NRH4" s="244"/>
      <c r="NRI4" s="244"/>
      <c r="NRJ4" s="244"/>
      <c r="NRK4" s="244"/>
      <c r="NRL4" s="244"/>
      <c r="NRM4" s="244"/>
      <c r="NRN4" s="244"/>
      <c r="NRO4" s="244"/>
      <c r="NRP4" s="244"/>
      <c r="NRQ4" s="244"/>
      <c r="NRR4" s="244"/>
      <c r="NRS4" s="244"/>
      <c r="NRT4" s="244"/>
      <c r="NRU4" s="244"/>
      <c r="NRV4" s="244"/>
      <c r="NRW4" s="244"/>
      <c r="NRX4" s="244"/>
      <c r="NRY4" s="244"/>
      <c r="NRZ4" s="244"/>
      <c r="NSA4" s="244"/>
      <c r="NSB4" s="244"/>
      <c r="NSC4" s="244"/>
      <c r="NSD4" s="244"/>
      <c r="NSE4" s="244"/>
      <c r="NSF4" s="244"/>
      <c r="NSG4" s="244"/>
      <c r="NSH4" s="244"/>
      <c r="NSI4" s="244"/>
      <c r="NSJ4" s="244"/>
      <c r="NSK4" s="244"/>
      <c r="NSL4" s="244"/>
      <c r="NSM4" s="244"/>
      <c r="NSN4" s="244"/>
      <c r="NSO4" s="244"/>
      <c r="NSP4" s="244"/>
      <c r="NSQ4" s="244"/>
      <c r="NSR4" s="244"/>
      <c r="NSS4" s="244"/>
      <c r="NST4" s="244"/>
      <c r="NSU4" s="244"/>
      <c r="NSV4" s="244"/>
      <c r="NSW4" s="244"/>
      <c r="NSX4" s="244"/>
      <c r="NSY4" s="244"/>
      <c r="NSZ4" s="244"/>
      <c r="NTA4" s="244"/>
      <c r="NTB4" s="244"/>
      <c r="NTC4" s="244"/>
      <c r="NTD4" s="244"/>
      <c r="NTE4" s="244"/>
      <c r="NTF4" s="244"/>
      <c r="NTG4" s="244"/>
      <c r="NTH4" s="244"/>
      <c r="NTI4" s="244"/>
      <c r="NTJ4" s="244"/>
      <c r="NTK4" s="244"/>
      <c r="NTL4" s="244"/>
      <c r="NTM4" s="244"/>
      <c r="NTN4" s="244"/>
      <c r="NTO4" s="244"/>
      <c r="NTP4" s="244"/>
      <c r="NTQ4" s="244"/>
      <c r="NTR4" s="244"/>
      <c r="NTS4" s="244"/>
      <c r="NTT4" s="244"/>
      <c r="NTU4" s="244"/>
      <c r="NTV4" s="244"/>
      <c r="NTW4" s="244"/>
      <c r="NTX4" s="244"/>
      <c r="NTY4" s="244"/>
      <c r="NTZ4" s="244"/>
      <c r="NUA4" s="244"/>
      <c r="NUB4" s="244"/>
      <c r="NUC4" s="244"/>
      <c r="NUD4" s="244"/>
      <c r="NUE4" s="244"/>
      <c r="NUF4" s="244"/>
      <c r="NUG4" s="244"/>
      <c r="NUH4" s="244"/>
      <c r="NUI4" s="244"/>
      <c r="NUJ4" s="244"/>
      <c r="NUK4" s="244"/>
      <c r="NUL4" s="244"/>
      <c r="NUM4" s="244"/>
      <c r="NUN4" s="244"/>
      <c r="NUO4" s="244"/>
      <c r="NUP4" s="244"/>
      <c r="NUQ4" s="244"/>
      <c r="NUR4" s="244"/>
      <c r="NUS4" s="244"/>
      <c r="NUT4" s="244"/>
      <c r="NUU4" s="244"/>
      <c r="NUV4" s="244"/>
      <c r="NUW4" s="244"/>
      <c r="NUX4" s="244"/>
      <c r="NUY4" s="244"/>
      <c r="NUZ4" s="244"/>
      <c r="NVA4" s="244"/>
      <c r="NVB4" s="244"/>
      <c r="NVC4" s="244"/>
      <c r="NVD4" s="244"/>
      <c r="NVE4" s="244"/>
      <c r="NVF4" s="244"/>
      <c r="NVG4" s="244"/>
      <c r="NVH4" s="244"/>
      <c r="NVI4" s="244"/>
      <c r="NVJ4" s="244"/>
      <c r="NVK4" s="244"/>
      <c r="NVL4" s="244"/>
      <c r="NVM4" s="244"/>
      <c r="NVN4" s="244"/>
      <c r="NVO4" s="244"/>
      <c r="NVP4" s="244"/>
      <c r="NVQ4" s="244"/>
      <c r="NVR4" s="244"/>
      <c r="NVS4" s="244"/>
      <c r="NVT4" s="244"/>
      <c r="NVU4" s="244"/>
      <c r="NVV4" s="244"/>
      <c r="NVW4" s="244"/>
      <c r="NVX4" s="244"/>
      <c r="NVY4" s="244"/>
      <c r="NVZ4" s="244"/>
      <c r="NWA4" s="244"/>
      <c r="NWB4" s="244"/>
      <c r="NWC4" s="244"/>
      <c r="NWD4" s="244"/>
      <c r="NWE4" s="244"/>
      <c r="NWF4" s="244"/>
      <c r="NWG4" s="244"/>
      <c r="NWH4" s="244"/>
      <c r="NWI4" s="244"/>
      <c r="NWJ4" s="244"/>
      <c r="NWK4" s="244"/>
      <c r="NWL4" s="244"/>
      <c r="NWM4" s="244"/>
      <c r="NWN4" s="244"/>
      <c r="NWO4" s="244"/>
      <c r="NWP4" s="244"/>
      <c r="NWQ4" s="244"/>
      <c r="NWR4" s="244"/>
      <c r="NWS4" s="244"/>
      <c r="NWT4" s="244"/>
      <c r="NWU4" s="244"/>
      <c r="NWV4" s="244"/>
      <c r="NWW4" s="244"/>
      <c r="NWX4" s="244"/>
      <c r="NWY4" s="244"/>
      <c r="NWZ4" s="244"/>
      <c r="NXA4" s="244"/>
      <c r="NXB4" s="244"/>
      <c r="NXC4" s="244"/>
      <c r="NXD4" s="244"/>
      <c r="NXE4" s="244"/>
      <c r="NXF4" s="244"/>
      <c r="NXG4" s="244"/>
      <c r="NXH4" s="244"/>
      <c r="NXI4" s="244"/>
      <c r="NXJ4" s="244"/>
      <c r="NXK4" s="244"/>
      <c r="NXL4" s="244"/>
      <c r="NXM4" s="244"/>
      <c r="NXN4" s="244"/>
      <c r="NXO4" s="244"/>
      <c r="NXP4" s="244"/>
      <c r="NXQ4" s="244"/>
      <c r="NXR4" s="244"/>
      <c r="NXS4" s="244"/>
      <c r="NXT4" s="244"/>
      <c r="NXU4" s="244"/>
      <c r="NXV4" s="244"/>
      <c r="NXW4" s="244"/>
      <c r="NXX4" s="244"/>
      <c r="NXY4" s="244"/>
      <c r="NXZ4" s="244"/>
      <c r="NYA4" s="244"/>
      <c r="NYB4" s="244"/>
      <c r="NYC4" s="244"/>
      <c r="NYD4" s="244"/>
      <c r="NYE4" s="244"/>
      <c r="NYF4" s="244"/>
      <c r="NYG4" s="244"/>
      <c r="NYH4" s="244"/>
      <c r="NYI4" s="244"/>
      <c r="NYJ4" s="244"/>
      <c r="NYK4" s="244"/>
      <c r="NYL4" s="244"/>
      <c r="NYM4" s="244"/>
      <c r="NYN4" s="244"/>
      <c r="NYO4" s="244"/>
      <c r="NYP4" s="244"/>
      <c r="NYQ4" s="244"/>
      <c r="NYR4" s="244"/>
      <c r="NYS4" s="244"/>
      <c r="NYT4" s="244"/>
      <c r="NYU4" s="244"/>
      <c r="NYV4" s="244"/>
      <c r="NYW4" s="244"/>
      <c r="NYX4" s="244"/>
      <c r="NYY4" s="244"/>
      <c r="NYZ4" s="244"/>
      <c r="NZA4" s="244"/>
      <c r="NZB4" s="244"/>
      <c r="NZC4" s="244"/>
      <c r="NZD4" s="244"/>
      <c r="NZE4" s="244"/>
      <c r="NZF4" s="244"/>
      <c r="NZG4" s="244"/>
      <c r="NZH4" s="244"/>
      <c r="NZI4" s="244"/>
      <c r="NZJ4" s="244"/>
      <c r="NZK4" s="244"/>
      <c r="NZL4" s="244"/>
      <c r="NZM4" s="244"/>
      <c r="NZN4" s="244"/>
      <c r="NZO4" s="244"/>
      <c r="NZP4" s="244"/>
      <c r="NZQ4" s="244"/>
      <c r="NZR4" s="244"/>
      <c r="NZS4" s="244"/>
      <c r="NZT4" s="244"/>
      <c r="NZU4" s="244"/>
      <c r="NZV4" s="244"/>
      <c r="NZW4" s="244"/>
      <c r="NZX4" s="244"/>
      <c r="NZY4" s="244"/>
      <c r="NZZ4" s="244"/>
      <c r="OAA4" s="244"/>
      <c r="OAB4" s="244"/>
      <c r="OAC4" s="244"/>
      <c r="OAD4" s="244"/>
      <c r="OAE4" s="244"/>
      <c r="OAF4" s="244"/>
      <c r="OAG4" s="244"/>
      <c r="OAH4" s="244"/>
      <c r="OAI4" s="244"/>
      <c r="OAJ4" s="244"/>
      <c r="OAK4" s="244"/>
      <c r="OAL4" s="244"/>
      <c r="OAM4" s="244"/>
      <c r="OAN4" s="244"/>
      <c r="OAO4" s="244"/>
      <c r="OAP4" s="244"/>
      <c r="OAQ4" s="244"/>
      <c r="OAR4" s="244"/>
      <c r="OAS4" s="244"/>
      <c r="OAT4" s="244"/>
      <c r="OAU4" s="244"/>
      <c r="OAV4" s="244"/>
      <c r="OAW4" s="244"/>
      <c r="OAX4" s="244"/>
      <c r="OAY4" s="244"/>
      <c r="OAZ4" s="244"/>
      <c r="OBA4" s="244"/>
      <c r="OBB4" s="244"/>
      <c r="OBC4" s="244"/>
      <c r="OBD4" s="244"/>
      <c r="OBE4" s="244"/>
      <c r="OBF4" s="244"/>
      <c r="OBG4" s="244"/>
      <c r="OBH4" s="244"/>
      <c r="OBI4" s="244"/>
      <c r="OBJ4" s="244"/>
      <c r="OBK4" s="244"/>
      <c r="OBL4" s="244"/>
      <c r="OBM4" s="244"/>
      <c r="OBN4" s="244"/>
      <c r="OBO4" s="244"/>
      <c r="OBP4" s="244"/>
      <c r="OBQ4" s="244"/>
      <c r="OBR4" s="244"/>
      <c r="OBS4" s="244"/>
      <c r="OBT4" s="244"/>
      <c r="OBU4" s="244"/>
      <c r="OBV4" s="244"/>
      <c r="OBW4" s="244"/>
      <c r="OBX4" s="244"/>
      <c r="OBY4" s="244"/>
      <c r="OBZ4" s="244"/>
      <c r="OCA4" s="244"/>
      <c r="OCB4" s="244"/>
      <c r="OCC4" s="244"/>
      <c r="OCD4" s="244"/>
      <c r="OCE4" s="244"/>
      <c r="OCF4" s="244"/>
      <c r="OCG4" s="244"/>
      <c r="OCH4" s="244"/>
      <c r="OCI4" s="244"/>
      <c r="OCJ4" s="244"/>
      <c r="OCK4" s="244"/>
      <c r="OCL4" s="244"/>
      <c r="OCM4" s="244"/>
      <c r="OCN4" s="244"/>
      <c r="OCO4" s="244"/>
      <c r="OCP4" s="244"/>
      <c r="OCQ4" s="244"/>
      <c r="OCR4" s="244"/>
      <c r="OCS4" s="244"/>
      <c r="OCT4" s="244"/>
      <c r="OCU4" s="244"/>
      <c r="OCV4" s="244"/>
      <c r="OCW4" s="244"/>
      <c r="OCX4" s="244"/>
      <c r="OCY4" s="244"/>
      <c r="OCZ4" s="244"/>
      <c r="ODA4" s="244"/>
      <c r="ODB4" s="244"/>
      <c r="ODC4" s="244"/>
      <c r="ODD4" s="244"/>
      <c r="ODE4" s="244"/>
      <c r="ODF4" s="244"/>
      <c r="ODG4" s="244"/>
      <c r="ODH4" s="244"/>
      <c r="ODI4" s="244"/>
      <c r="ODJ4" s="244"/>
      <c r="ODK4" s="244"/>
      <c r="ODL4" s="244"/>
      <c r="ODM4" s="244"/>
      <c r="ODN4" s="244"/>
      <c r="ODO4" s="244"/>
      <c r="ODP4" s="244"/>
      <c r="ODQ4" s="244"/>
      <c r="ODR4" s="244"/>
      <c r="ODS4" s="244"/>
      <c r="ODT4" s="244"/>
      <c r="ODU4" s="244"/>
      <c r="ODV4" s="244"/>
      <c r="ODW4" s="244"/>
      <c r="ODX4" s="244"/>
      <c r="ODY4" s="244"/>
      <c r="ODZ4" s="244"/>
      <c r="OEA4" s="244"/>
      <c r="OEB4" s="244"/>
      <c r="OEC4" s="244"/>
      <c r="OED4" s="244"/>
      <c r="OEE4" s="244"/>
      <c r="OEF4" s="244"/>
      <c r="OEG4" s="244"/>
      <c r="OEH4" s="244"/>
      <c r="OEI4" s="244"/>
      <c r="OEJ4" s="244"/>
      <c r="OEK4" s="244"/>
      <c r="OEL4" s="244"/>
      <c r="OEM4" s="244"/>
      <c r="OEN4" s="244"/>
      <c r="OEO4" s="244"/>
      <c r="OEP4" s="244"/>
      <c r="OEQ4" s="244"/>
      <c r="OER4" s="244"/>
      <c r="OES4" s="244"/>
      <c r="OET4" s="244"/>
      <c r="OEU4" s="244"/>
      <c r="OEV4" s="244"/>
      <c r="OEW4" s="244"/>
      <c r="OEX4" s="244"/>
      <c r="OEY4" s="244"/>
      <c r="OEZ4" s="244"/>
      <c r="OFA4" s="244"/>
      <c r="OFB4" s="244"/>
      <c r="OFC4" s="244"/>
      <c r="OFD4" s="244"/>
      <c r="OFE4" s="244"/>
      <c r="OFF4" s="244"/>
      <c r="OFG4" s="244"/>
      <c r="OFH4" s="244"/>
      <c r="OFI4" s="244"/>
      <c r="OFJ4" s="244"/>
      <c r="OFK4" s="244"/>
      <c r="OFL4" s="244"/>
      <c r="OFM4" s="244"/>
      <c r="OFN4" s="244"/>
      <c r="OFO4" s="244"/>
      <c r="OFP4" s="244"/>
      <c r="OFQ4" s="244"/>
      <c r="OFR4" s="244"/>
      <c r="OFS4" s="244"/>
      <c r="OFT4" s="244"/>
      <c r="OFU4" s="244"/>
      <c r="OFV4" s="244"/>
      <c r="OFW4" s="244"/>
      <c r="OFX4" s="244"/>
      <c r="OFY4" s="244"/>
      <c r="OFZ4" s="244"/>
      <c r="OGA4" s="244"/>
      <c r="OGB4" s="244"/>
      <c r="OGC4" s="244"/>
      <c r="OGD4" s="244"/>
      <c r="OGE4" s="244"/>
      <c r="OGF4" s="244"/>
      <c r="OGG4" s="244"/>
      <c r="OGH4" s="244"/>
      <c r="OGI4" s="244"/>
      <c r="OGJ4" s="244"/>
      <c r="OGK4" s="244"/>
      <c r="OGL4" s="244"/>
      <c r="OGM4" s="244"/>
      <c r="OGN4" s="244"/>
      <c r="OGO4" s="244"/>
      <c r="OGP4" s="244"/>
      <c r="OGQ4" s="244"/>
      <c r="OGR4" s="244"/>
      <c r="OGS4" s="244"/>
      <c r="OGT4" s="244"/>
      <c r="OGU4" s="244"/>
      <c r="OGV4" s="244"/>
      <c r="OGW4" s="244"/>
      <c r="OGX4" s="244"/>
      <c r="OGY4" s="244"/>
      <c r="OGZ4" s="244"/>
      <c r="OHA4" s="244"/>
      <c r="OHB4" s="244"/>
      <c r="OHC4" s="244"/>
      <c r="OHD4" s="244"/>
      <c r="OHE4" s="244"/>
      <c r="OHF4" s="244"/>
      <c r="OHG4" s="244"/>
      <c r="OHH4" s="244"/>
      <c r="OHI4" s="244"/>
      <c r="OHJ4" s="244"/>
      <c r="OHK4" s="244"/>
      <c r="OHL4" s="244"/>
      <c r="OHM4" s="244"/>
      <c r="OHN4" s="244"/>
      <c r="OHO4" s="244"/>
      <c r="OHP4" s="244"/>
      <c r="OHQ4" s="244"/>
      <c r="OHR4" s="244"/>
      <c r="OHS4" s="244"/>
      <c r="OHT4" s="244"/>
      <c r="OHU4" s="244"/>
      <c r="OHV4" s="244"/>
      <c r="OHW4" s="244"/>
      <c r="OHX4" s="244"/>
      <c r="OHY4" s="244"/>
      <c r="OHZ4" s="244"/>
      <c r="OIA4" s="244"/>
      <c r="OIB4" s="244"/>
      <c r="OIC4" s="244"/>
      <c r="OID4" s="244"/>
      <c r="OIE4" s="244"/>
      <c r="OIF4" s="244"/>
      <c r="OIG4" s="244"/>
      <c r="OIH4" s="244"/>
      <c r="OII4" s="244"/>
      <c r="OIJ4" s="244"/>
      <c r="OIK4" s="244"/>
      <c r="OIL4" s="244"/>
      <c r="OIM4" s="244"/>
      <c r="OIN4" s="244"/>
      <c r="OIO4" s="244"/>
      <c r="OIP4" s="244"/>
      <c r="OIQ4" s="244"/>
      <c r="OIR4" s="244"/>
      <c r="OIS4" s="244"/>
      <c r="OIT4" s="244"/>
      <c r="OIU4" s="244"/>
      <c r="OIV4" s="244"/>
      <c r="OIW4" s="244"/>
      <c r="OIX4" s="244"/>
      <c r="OIY4" s="244"/>
      <c r="OIZ4" s="244"/>
      <c r="OJA4" s="244"/>
      <c r="OJB4" s="244"/>
      <c r="OJC4" s="244"/>
      <c r="OJD4" s="244"/>
      <c r="OJE4" s="244"/>
      <c r="OJF4" s="244"/>
      <c r="OJG4" s="244"/>
      <c r="OJH4" s="244"/>
      <c r="OJI4" s="244"/>
      <c r="OJJ4" s="244"/>
      <c r="OJK4" s="244"/>
      <c r="OJL4" s="244"/>
      <c r="OJM4" s="244"/>
      <c r="OJN4" s="244"/>
      <c r="OJO4" s="244"/>
      <c r="OJP4" s="244"/>
      <c r="OJQ4" s="244"/>
      <c r="OJR4" s="244"/>
      <c r="OJS4" s="244"/>
      <c r="OJT4" s="244"/>
      <c r="OJU4" s="244"/>
      <c r="OJV4" s="244"/>
      <c r="OJW4" s="244"/>
      <c r="OJX4" s="244"/>
      <c r="OJY4" s="244"/>
      <c r="OJZ4" s="244"/>
      <c r="OKA4" s="244"/>
      <c r="OKB4" s="244"/>
      <c r="OKC4" s="244"/>
      <c r="OKD4" s="244"/>
      <c r="OKE4" s="244"/>
      <c r="OKF4" s="244"/>
      <c r="OKG4" s="244"/>
      <c r="OKH4" s="244"/>
      <c r="OKI4" s="244"/>
      <c r="OKJ4" s="244"/>
      <c r="OKK4" s="244"/>
      <c r="OKL4" s="244"/>
      <c r="OKM4" s="244"/>
      <c r="OKN4" s="244"/>
      <c r="OKO4" s="244"/>
      <c r="OKP4" s="244"/>
      <c r="OKQ4" s="244"/>
      <c r="OKR4" s="244"/>
      <c r="OKS4" s="244"/>
      <c r="OKT4" s="244"/>
      <c r="OKU4" s="244"/>
      <c r="OKV4" s="244"/>
      <c r="OKW4" s="244"/>
      <c r="OKX4" s="244"/>
      <c r="OKY4" s="244"/>
      <c r="OKZ4" s="244"/>
      <c r="OLA4" s="244"/>
      <c r="OLB4" s="244"/>
      <c r="OLC4" s="244"/>
      <c r="OLD4" s="244"/>
      <c r="OLE4" s="244"/>
      <c r="OLF4" s="244"/>
      <c r="OLG4" s="244"/>
      <c r="OLH4" s="244"/>
      <c r="OLI4" s="244"/>
      <c r="OLJ4" s="244"/>
      <c r="OLK4" s="244"/>
      <c r="OLL4" s="244"/>
      <c r="OLM4" s="244"/>
      <c r="OLN4" s="244"/>
      <c r="OLO4" s="244"/>
      <c r="OLP4" s="244"/>
      <c r="OLQ4" s="244"/>
      <c r="OLR4" s="244"/>
      <c r="OLS4" s="244"/>
      <c r="OLT4" s="244"/>
      <c r="OLU4" s="244"/>
      <c r="OLV4" s="244"/>
      <c r="OLW4" s="244"/>
      <c r="OLX4" s="244"/>
      <c r="OLY4" s="244"/>
      <c r="OLZ4" s="244"/>
      <c r="OMA4" s="244"/>
      <c r="OMB4" s="244"/>
      <c r="OMC4" s="244"/>
      <c r="OMD4" s="244"/>
      <c r="OME4" s="244"/>
      <c r="OMF4" s="244"/>
      <c r="OMG4" s="244"/>
      <c r="OMH4" s="244"/>
      <c r="OMI4" s="244"/>
      <c r="OMJ4" s="244"/>
      <c r="OMK4" s="244"/>
      <c r="OML4" s="244"/>
      <c r="OMM4" s="244"/>
      <c r="OMN4" s="244"/>
      <c r="OMO4" s="244"/>
      <c r="OMP4" s="244"/>
      <c r="OMQ4" s="244"/>
      <c r="OMR4" s="244"/>
      <c r="OMS4" s="244"/>
      <c r="OMT4" s="244"/>
      <c r="OMU4" s="244"/>
      <c r="OMV4" s="244"/>
      <c r="OMW4" s="244"/>
      <c r="OMX4" s="244"/>
      <c r="OMY4" s="244"/>
      <c r="OMZ4" s="244"/>
      <c r="ONA4" s="244"/>
      <c r="ONB4" s="244"/>
      <c r="ONC4" s="244"/>
      <c r="OND4" s="244"/>
      <c r="ONE4" s="244"/>
      <c r="ONF4" s="244"/>
      <c r="ONG4" s="244"/>
      <c r="ONH4" s="244"/>
      <c r="ONI4" s="244"/>
      <c r="ONJ4" s="244"/>
      <c r="ONK4" s="244"/>
      <c r="ONL4" s="244"/>
      <c r="ONM4" s="244"/>
      <c r="ONN4" s="244"/>
      <c r="ONO4" s="244"/>
      <c r="ONP4" s="244"/>
      <c r="ONQ4" s="244"/>
      <c r="ONR4" s="244"/>
      <c r="ONS4" s="244"/>
      <c r="ONT4" s="244"/>
      <c r="ONU4" s="244"/>
      <c r="ONV4" s="244"/>
      <c r="ONW4" s="244"/>
      <c r="ONX4" s="244"/>
      <c r="ONY4" s="244"/>
      <c r="ONZ4" s="244"/>
      <c r="OOA4" s="244"/>
      <c r="OOB4" s="244"/>
      <c r="OOC4" s="244"/>
      <c r="OOD4" s="244"/>
      <c r="OOE4" s="244"/>
      <c r="OOF4" s="244"/>
      <c r="OOG4" s="244"/>
      <c r="OOH4" s="244"/>
      <c r="OOI4" s="244"/>
      <c r="OOJ4" s="244"/>
      <c r="OOK4" s="244"/>
      <c r="OOL4" s="244"/>
      <c r="OOM4" s="244"/>
      <c r="OON4" s="244"/>
      <c r="OOO4" s="244"/>
      <c r="OOP4" s="244"/>
      <c r="OOQ4" s="244"/>
      <c r="OOR4" s="244"/>
      <c r="OOS4" s="244"/>
      <c r="OOT4" s="244"/>
      <c r="OOU4" s="244"/>
      <c r="OOV4" s="244"/>
      <c r="OOW4" s="244"/>
      <c r="OOX4" s="244"/>
      <c r="OOY4" s="244"/>
      <c r="OOZ4" s="244"/>
      <c r="OPA4" s="244"/>
      <c r="OPB4" s="244"/>
      <c r="OPC4" s="244"/>
      <c r="OPD4" s="244"/>
      <c r="OPE4" s="244"/>
      <c r="OPF4" s="244"/>
      <c r="OPG4" s="244"/>
      <c r="OPH4" s="244"/>
      <c r="OPI4" s="244"/>
      <c r="OPJ4" s="244"/>
      <c r="OPK4" s="244"/>
      <c r="OPL4" s="244"/>
      <c r="OPM4" s="244"/>
      <c r="OPN4" s="244"/>
      <c r="OPO4" s="244"/>
      <c r="OPP4" s="244"/>
      <c r="OPQ4" s="244"/>
      <c r="OPR4" s="244"/>
      <c r="OPS4" s="244"/>
      <c r="OPT4" s="244"/>
      <c r="OPU4" s="244"/>
      <c r="OPV4" s="244"/>
      <c r="OPW4" s="244"/>
      <c r="OPX4" s="244"/>
      <c r="OPY4" s="244"/>
      <c r="OPZ4" s="244"/>
      <c r="OQA4" s="244"/>
      <c r="OQB4" s="244"/>
      <c r="OQC4" s="244"/>
      <c r="OQD4" s="244"/>
      <c r="OQE4" s="244"/>
      <c r="OQF4" s="244"/>
      <c r="OQG4" s="244"/>
      <c r="OQH4" s="244"/>
      <c r="OQI4" s="244"/>
      <c r="OQJ4" s="244"/>
      <c r="OQK4" s="244"/>
      <c r="OQL4" s="244"/>
      <c r="OQM4" s="244"/>
      <c r="OQN4" s="244"/>
      <c r="OQO4" s="244"/>
      <c r="OQP4" s="244"/>
      <c r="OQQ4" s="244"/>
      <c r="OQR4" s="244"/>
      <c r="OQS4" s="244"/>
      <c r="OQT4" s="244"/>
      <c r="OQU4" s="244"/>
      <c r="OQV4" s="244"/>
      <c r="OQW4" s="244"/>
      <c r="OQX4" s="244"/>
      <c r="OQY4" s="244"/>
      <c r="OQZ4" s="244"/>
      <c r="ORA4" s="244"/>
      <c r="ORB4" s="244"/>
      <c r="ORC4" s="244"/>
      <c r="ORD4" s="244"/>
      <c r="ORE4" s="244"/>
      <c r="ORF4" s="244"/>
      <c r="ORG4" s="244"/>
      <c r="ORH4" s="244"/>
      <c r="ORI4" s="244"/>
      <c r="ORJ4" s="244"/>
      <c r="ORK4" s="244"/>
      <c r="ORL4" s="244"/>
      <c r="ORM4" s="244"/>
      <c r="ORN4" s="244"/>
      <c r="ORO4" s="244"/>
      <c r="ORP4" s="244"/>
      <c r="ORQ4" s="244"/>
      <c r="ORR4" s="244"/>
      <c r="ORS4" s="244"/>
      <c r="ORT4" s="244"/>
      <c r="ORU4" s="244"/>
      <c r="ORV4" s="244"/>
      <c r="ORW4" s="244"/>
      <c r="ORX4" s="244"/>
      <c r="ORY4" s="244"/>
      <c r="ORZ4" s="244"/>
      <c r="OSA4" s="244"/>
      <c r="OSB4" s="244"/>
      <c r="OSC4" s="244"/>
      <c r="OSD4" s="244"/>
      <c r="OSE4" s="244"/>
      <c r="OSF4" s="244"/>
      <c r="OSG4" s="244"/>
      <c r="OSH4" s="244"/>
      <c r="OSI4" s="244"/>
      <c r="OSJ4" s="244"/>
      <c r="OSK4" s="244"/>
      <c r="OSL4" s="244"/>
      <c r="OSM4" s="244"/>
      <c r="OSN4" s="244"/>
      <c r="OSO4" s="244"/>
      <c r="OSP4" s="244"/>
      <c r="OSQ4" s="244"/>
      <c r="OSR4" s="244"/>
      <c r="OSS4" s="244"/>
      <c r="OST4" s="244"/>
      <c r="OSU4" s="244"/>
      <c r="OSV4" s="244"/>
      <c r="OSW4" s="244"/>
      <c r="OSX4" s="244"/>
      <c r="OSY4" s="244"/>
      <c r="OSZ4" s="244"/>
      <c r="OTA4" s="244"/>
      <c r="OTB4" s="244"/>
      <c r="OTC4" s="244"/>
      <c r="OTD4" s="244"/>
      <c r="OTE4" s="244"/>
      <c r="OTF4" s="244"/>
      <c r="OTG4" s="244"/>
      <c r="OTH4" s="244"/>
      <c r="OTI4" s="244"/>
      <c r="OTJ4" s="244"/>
      <c r="OTK4" s="244"/>
      <c r="OTL4" s="244"/>
      <c r="OTM4" s="244"/>
      <c r="OTN4" s="244"/>
      <c r="OTO4" s="244"/>
      <c r="OTP4" s="244"/>
      <c r="OTQ4" s="244"/>
      <c r="OTR4" s="244"/>
      <c r="OTS4" s="244"/>
      <c r="OTT4" s="244"/>
      <c r="OTU4" s="244"/>
      <c r="OTV4" s="244"/>
      <c r="OTW4" s="244"/>
      <c r="OTX4" s="244"/>
      <c r="OTY4" s="244"/>
      <c r="OTZ4" s="244"/>
      <c r="OUA4" s="244"/>
      <c r="OUB4" s="244"/>
      <c r="OUC4" s="244"/>
      <c r="OUD4" s="244"/>
      <c r="OUE4" s="244"/>
      <c r="OUF4" s="244"/>
      <c r="OUG4" s="244"/>
      <c r="OUH4" s="244"/>
      <c r="OUI4" s="244"/>
      <c r="OUJ4" s="244"/>
      <c r="OUK4" s="244"/>
      <c r="OUL4" s="244"/>
      <c r="OUM4" s="244"/>
      <c r="OUN4" s="244"/>
      <c r="OUO4" s="244"/>
      <c r="OUP4" s="244"/>
      <c r="OUQ4" s="244"/>
      <c r="OUR4" s="244"/>
      <c r="OUS4" s="244"/>
      <c r="OUT4" s="244"/>
      <c r="OUU4" s="244"/>
      <c r="OUV4" s="244"/>
      <c r="OUW4" s="244"/>
      <c r="OUX4" s="244"/>
      <c r="OUY4" s="244"/>
      <c r="OUZ4" s="244"/>
      <c r="OVA4" s="244"/>
      <c r="OVB4" s="244"/>
      <c r="OVC4" s="244"/>
      <c r="OVD4" s="244"/>
      <c r="OVE4" s="244"/>
      <c r="OVF4" s="244"/>
      <c r="OVG4" s="244"/>
      <c r="OVH4" s="244"/>
      <c r="OVI4" s="244"/>
      <c r="OVJ4" s="244"/>
      <c r="OVK4" s="244"/>
      <c r="OVL4" s="244"/>
      <c r="OVM4" s="244"/>
      <c r="OVN4" s="244"/>
      <c r="OVO4" s="244"/>
      <c r="OVP4" s="244"/>
      <c r="OVQ4" s="244"/>
      <c r="OVR4" s="244"/>
      <c r="OVS4" s="244"/>
      <c r="OVT4" s="244"/>
      <c r="OVU4" s="244"/>
      <c r="OVV4" s="244"/>
      <c r="OVW4" s="244"/>
      <c r="OVX4" s="244"/>
      <c r="OVY4" s="244"/>
      <c r="OVZ4" s="244"/>
      <c r="OWA4" s="244"/>
      <c r="OWB4" s="244"/>
      <c r="OWC4" s="244"/>
      <c r="OWD4" s="244"/>
      <c r="OWE4" s="244"/>
      <c r="OWF4" s="244"/>
      <c r="OWG4" s="244"/>
      <c r="OWH4" s="244"/>
      <c r="OWI4" s="244"/>
      <c r="OWJ4" s="244"/>
      <c r="OWK4" s="244"/>
      <c r="OWL4" s="244"/>
      <c r="OWM4" s="244"/>
      <c r="OWN4" s="244"/>
      <c r="OWO4" s="244"/>
      <c r="OWP4" s="244"/>
      <c r="OWQ4" s="244"/>
      <c r="OWR4" s="244"/>
      <c r="OWS4" s="244"/>
      <c r="OWT4" s="244"/>
      <c r="OWU4" s="244"/>
      <c r="OWV4" s="244"/>
      <c r="OWW4" s="244"/>
      <c r="OWX4" s="244"/>
      <c r="OWY4" s="244"/>
      <c r="OWZ4" s="244"/>
      <c r="OXA4" s="244"/>
      <c r="OXB4" s="244"/>
      <c r="OXC4" s="244"/>
      <c r="OXD4" s="244"/>
      <c r="OXE4" s="244"/>
      <c r="OXF4" s="244"/>
      <c r="OXG4" s="244"/>
      <c r="OXH4" s="244"/>
      <c r="OXI4" s="244"/>
      <c r="OXJ4" s="244"/>
      <c r="OXK4" s="244"/>
      <c r="OXL4" s="244"/>
      <c r="OXM4" s="244"/>
      <c r="OXN4" s="244"/>
      <c r="OXO4" s="244"/>
      <c r="OXP4" s="244"/>
      <c r="OXQ4" s="244"/>
      <c r="OXR4" s="244"/>
      <c r="OXS4" s="244"/>
      <c r="OXT4" s="244"/>
      <c r="OXU4" s="244"/>
      <c r="OXV4" s="244"/>
      <c r="OXW4" s="244"/>
      <c r="OXX4" s="244"/>
      <c r="OXY4" s="244"/>
      <c r="OXZ4" s="244"/>
      <c r="OYA4" s="244"/>
      <c r="OYB4" s="244"/>
      <c r="OYC4" s="244"/>
      <c r="OYD4" s="244"/>
      <c r="OYE4" s="244"/>
      <c r="OYF4" s="244"/>
      <c r="OYG4" s="244"/>
      <c r="OYH4" s="244"/>
      <c r="OYI4" s="244"/>
      <c r="OYJ4" s="244"/>
      <c r="OYK4" s="244"/>
      <c r="OYL4" s="244"/>
      <c r="OYM4" s="244"/>
      <c r="OYN4" s="244"/>
      <c r="OYO4" s="244"/>
      <c r="OYP4" s="244"/>
      <c r="OYQ4" s="244"/>
      <c r="OYR4" s="244"/>
      <c r="OYS4" s="244"/>
      <c r="OYT4" s="244"/>
      <c r="OYU4" s="244"/>
      <c r="OYV4" s="244"/>
      <c r="OYW4" s="244"/>
      <c r="OYX4" s="244"/>
      <c r="OYY4" s="244"/>
      <c r="OYZ4" s="244"/>
      <c r="OZA4" s="244"/>
      <c r="OZB4" s="244"/>
      <c r="OZC4" s="244"/>
      <c r="OZD4" s="244"/>
      <c r="OZE4" s="244"/>
      <c r="OZF4" s="244"/>
      <c r="OZG4" s="244"/>
      <c r="OZH4" s="244"/>
      <c r="OZI4" s="244"/>
      <c r="OZJ4" s="244"/>
      <c r="OZK4" s="244"/>
      <c r="OZL4" s="244"/>
      <c r="OZM4" s="244"/>
      <c r="OZN4" s="244"/>
      <c r="OZO4" s="244"/>
      <c r="OZP4" s="244"/>
      <c r="OZQ4" s="244"/>
      <c r="OZR4" s="244"/>
      <c r="OZS4" s="244"/>
      <c r="OZT4" s="244"/>
      <c r="OZU4" s="244"/>
      <c r="OZV4" s="244"/>
      <c r="OZW4" s="244"/>
      <c r="OZX4" s="244"/>
      <c r="OZY4" s="244"/>
      <c r="OZZ4" s="244"/>
      <c r="PAA4" s="244"/>
      <c r="PAB4" s="244"/>
      <c r="PAC4" s="244"/>
      <c r="PAD4" s="244"/>
      <c r="PAE4" s="244"/>
      <c r="PAF4" s="244"/>
      <c r="PAG4" s="244"/>
      <c r="PAH4" s="244"/>
      <c r="PAI4" s="244"/>
      <c r="PAJ4" s="244"/>
      <c r="PAK4" s="244"/>
      <c r="PAL4" s="244"/>
      <c r="PAM4" s="244"/>
      <c r="PAN4" s="244"/>
      <c r="PAO4" s="244"/>
      <c r="PAP4" s="244"/>
      <c r="PAQ4" s="244"/>
      <c r="PAR4" s="244"/>
      <c r="PAS4" s="244"/>
      <c r="PAT4" s="244"/>
      <c r="PAU4" s="244"/>
      <c r="PAV4" s="244"/>
      <c r="PAW4" s="244"/>
      <c r="PAX4" s="244"/>
      <c r="PAY4" s="244"/>
      <c r="PAZ4" s="244"/>
      <c r="PBA4" s="244"/>
      <c r="PBB4" s="244"/>
      <c r="PBC4" s="244"/>
      <c r="PBD4" s="244"/>
      <c r="PBE4" s="244"/>
      <c r="PBF4" s="244"/>
      <c r="PBG4" s="244"/>
      <c r="PBH4" s="244"/>
      <c r="PBI4" s="244"/>
      <c r="PBJ4" s="244"/>
      <c r="PBK4" s="244"/>
      <c r="PBL4" s="244"/>
      <c r="PBM4" s="244"/>
      <c r="PBN4" s="244"/>
      <c r="PBO4" s="244"/>
      <c r="PBP4" s="244"/>
      <c r="PBQ4" s="244"/>
      <c r="PBR4" s="244"/>
      <c r="PBS4" s="244"/>
      <c r="PBT4" s="244"/>
      <c r="PBU4" s="244"/>
      <c r="PBV4" s="244"/>
      <c r="PBW4" s="244"/>
      <c r="PBX4" s="244"/>
      <c r="PBY4" s="244"/>
      <c r="PBZ4" s="244"/>
      <c r="PCA4" s="244"/>
      <c r="PCB4" s="244"/>
      <c r="PCC4" s="244"/>
      <c r="PCD4" s="244"/>
      <c r="PCE4" s="244"/>
      <c r="PCF4" s="244"/>
      <c r="PCG4" s="244"/>
      <c r="PCH4" s="244"/>
      <c r="PCI4" s="244"/>
      <c r="PCJ4" s="244"/>
      <c r="PCK4" s="244"/>
      <c r="PCL4" s="244"/>
      <c r="PCM4" s="244"/>
      <c r="PCN4" s="244"/>
      <c r="PCO4" s="244"/>
      <c r="PCP4" s="244"/>
      <c r="PCQ4" s="244"/>
      <c r="PCR4" s="244"/>
      <c r="PCS4" s="244"/>
      <c r="PCT4" s="244"/>
      <c r="PCU4" s="244"/>
      <c r="PCV4" s="244"/>
      <c r="PCW4" s="244"/>
      <c r="PCX4" s="244"/>
      <c r="PCY4" s="244"/>
      <c r="PCZ4" s="244"/>
      <c r="PDA4" s="244"/>
      <c r="PDB4" s="244"/>
      <c r="PDC4" s="244"/>
      <c r="PDD4" s="244"/>
      <c r="PDE4" s="244"/>
      <c r="PDF4" s="244"/>
      <c r="PDG4" s="244"/>
      <c r="PDH4" s="244"/>
      <c r="PDI4" s="244"/>
      <c r="PDJ4" s="244"/>
      <c r="PDK4" s="244"/>
      <c r="PDL4" s="244"/>
      <c r="PDM4" s="244"/>
      <c r="PDN4" s="244"/>
      <c r="PDO4" s="244"/>
      <c r="PDP4" s="244"/>
      <c r="PDQ4" s="244"/>
      <c r="PDR4" s="244"/>
      <c r="PDS4" s="244"/>
      <c r="PDT4" s="244"/>
      <c r="PDU4" s="244"/>
      <c r="PDV4" s="244"/>
      <c r="PDW4" s="244"/>
      <c r="PDX4" s="244"/>
      <c r="PDY4" s="244"/>
      <c r="PDZ4" s="244"/>
      <c r="PEA4" s="244"/>
      <c r="PEB4" s="244"/>
      <c r="PEC4" s="244"/>
      <c r="PED4" s="244"/>
      <c r="PEE4" s="244"/>
      <c r="PEF4" s="244"/>
      <c r="PEG4" s="244"/>
      <c r="PEH4" s="244"/>
      <c r="PEI4" s="244"/>
      <c r="PEJ4" s="244"/>
      <c r="PEK4" s="244"/>
      <c r="PEL4" s="244"/>
      <c r="PEM4" s="244"/>
      <c r="PEN4" s="244"/>
      <c r="PEO4" s="244"/>
      <c r="PEP4" s="244"/>
      <c r="PEQ4" s="244"/>
      <c r="PER4" s="244"/>
      <c r="PES4" s="244"/>
      <c r="PET4" s="244"/>
      <c r="PEU4" s="244"/>
      <c r="PEV4" s="244"/>
      <c r="PEW4" s="244"/>
      <c r="PEX4" s="244"/>
      <c r="PEY4" s="244"/>
      <c r="PEZ4" s="244"/>
      <c r="PFA4" s="244"/>
      <c r="PFB4" s="244"/>
      <c r="PFC4" s="244"/>
      <c r="PFD4" s="244"/>
      <c r="PFE4" s="244"/>
      <c r="PFF4" s="244"/>
      <c r="PFG4" s="244"/>
      <c r="PFH4" s="244"/>
      <c r="PFI4" s="244"/>
      <c r="PFJ4" s="244"/>
      <c r="PFK4" s="244"/>
      <c r="PFL4" s="244"/>
      <c r="PFM4" s="244"/>
      <c r="PFN4" s="244"/>
      <c r="PFO4" s="244"/>
      <c r="PFP4" s="244"/>
      <c r="PFQ4" s="244"/>
      <c r="PFR4" s="244"/>
      <c r="PFS4" s="244"/>
      <c r="PFT4" s="244"/>
      <c r="PFU4" s="244"/>
      <c r="PFV4" s="244"/>
      <c r="PFW4" s="244"/>
      <c r="PFX4" s="244"/>
      <c r="PFY4" s="244"/>
      <c r="PFZ4" s="244"/>
      <c r="PGA4" s="244"/>
      <c r="PGB4" s="244"/>
      <c r="PGC4" s="244"/>
      <c r="PGD4" s="244"/>
      <c r="PGE4" s="244"/>
      <c r="PGF4" s="244"/>
      <c r="PGG4" s="244"/>
      <c r="PGH4" s="244"/>
      <c r="PGI4" s="244"/>
      <c r="PGJ4" s="244"/>
      <c r="PGK4" s="244"/>
      <c r="PGL4" s="244"/>
      <c r="PGM4" s="244"/>
      <c r="PGN4" s="244"/>
      <c r="PGO4" s="244"/>
      <c r="PGP4" s="244"/>
      <c r="PGQ4" s="244"/>
      <c r="PGR4" s="244"/>
      <c r="PGS4" s="244"/>
      <c r="PGT4" s="244"/>
      <c r="PGU4" s="244"/>
      <c r="PGV4" s="244"/>
      <c r="PGW4" s="244"/>
      <c r="PGX4" s="244"/>
      <c r="PGY4" s="244"/>
      <c r="PGZ4" s="244"/>
      <c r="PHA4" s="244"/>
      <c r="PHB4" s="244"/>
      <c r="PHC4" s="244"/>
      <c r="PHD4" s="244"/>
      <c r="PHE4" s="244"/>
      <c r="PHF4" s="244"/>
      <c r="PHG4" s="244"/>
      <c r="PHH4" s="244"/>
      <c r="PHI4" s="244"/>
      <c r="PHJ4" s="244"/>
      <c r="PHK4" s="244"/>
      <c r="PHL4" s="244"/>
      <c r="PHM4" s="244"/>
      <c r="PHN4" s="244"/>
      <c r="PHO4" s="244"/>
      <c r="PHP4" s="244"/>
      <c r="PHQ4" s="244"/>
      <c r="PHR4" s="244"/>
      <c r="PHS4" s="244"/>
      <c r="PHT4" s="244"/>
      <c r="PHU4" s="244"/>
      <c r="PHV4" s="244"/>
      <c r="PHW4" s="244"/>
      <c r="PHX4" s="244"/>
      <c r="PHY4" s="244"/>
      <c r="PHZ4" s="244"/>
      <c r="PIA4" s="244"/>
      <c r="PIB4" s="244"/>
      <c r="PIC4" s="244"/>
      <c r="PID4" s="244"/>
      <c r="PIE4" s="244"/>
      <c r="PIF4" s="244"/>
      <c r="PIG4" s="244"/>
      <c r="PIH4" s="244"/>
      <c r="PII4" s="244"/>
      <c r="PIJ4" s="244"/>
      <c r="PIK4" s="244"/>
      <c r="PIL4" s="244"/>
      <c r="PIM4" s="244"/>
      <c r="PIN4" s="244"/>
      <c r="PIO4" s="244"/>
      <c r="PIP4" s="244"/>
      <c r="PIQ4" s="244"/>
      <c r="PIR4" s="244"/>
      <c r="PIS4" s="244"/>
      <c r="PIT4" s="244"/>
      <c r="PIU4" s="244"/>
      <c r="PIV4" s="244"/>
      <c r="PIW4" s="244"/>
      <c r="PIX4" s="244"/>
      <c r="PIY4" s="244"/>
      <c r="PIZ4" s="244"/>
      <c r="PJA4" s="244"/>
      <c r="PJB4" s="244"/>
      <c r="PJC4" s="244"/>
      <c r="PJD4" s="244"/>
      <c r="PJE4" s="244"/>
      <c r="PJF4" s="244"/>
      <c r="PJG4" s="244"/>
      <c r="PJH4" s="244"/>
      <c r="PJI4" s="244"/>
      <c r="PJJ4" s="244"/>
      <c r="PJK4" s="244"/>
      <c r="PJL4" s="244"/>
      <c r="PJM4" s="244"/>
      <c r="PJN4" s="244"/>
      <c r="PJO4" s="244"/>
      <c r="PJP4" s="244"/>
      <c r="PJQ4" s="244"/>
      <c r="PJR4" s="244"/>
      <c r="PJS4" s="244"/>
      <c r="PJT4" s="244"/>
      <c r="PJU4" s="244"/>
      <c r="PJV4" s="244"/>
      <c r="PJW4" s="244"/>
      <c r="PJX4" s="244"/>
      <c r="PJY4" s="244"/>
      <c r="PJZ4" s="244"/>
      <c r="PKA4" s="244"/>
      <c r="PKB4" s="244"/>
      <c r="PKC4" s="244"/>
      <c r="PKD4" s="244"/>
      <c r="PKE4" s="244"/>
      <c r="PKF4" s="244"/>
      <c r="PKG4" s="244"/>
      <c r="PKH4" s="244"/>
      <c r="PKI4" s="244"/>
      <c r="PKJ4" s="244"/>
      <c r="PKK4" s="244"/>
      <c r="PKL4" s="244"/>
      <c r="PKM4" s="244"/>
      <c r="PKN4" s="244"/>
      <c r="PKO4" s="244"/>
      <c r="PKP4" s="244"/>
      <c r="PKQ4" s="244"/>
      <c r="PKR4" s="244"/>
      <c r="PKS4" s="244"/>
      <c r="PKT4" s="244"/>
      <c r="PKU4" s="244"/>
      <c r="PKV4" s="244"/>
      <c r="PKW4" s="244"/>
      <c r="PKX4" s="244"/>
      <c r="PKY4" s="244"/>
      <c r="PKZ4" s="244"/>
      <c r="PLA4" s="244"/>
      <c r="PLB4" s="244"/>
      <c r="PLC4" s="244"/>
      <c r="PLD4" s="244"/>
      <c r="PLE4" s="244"/>
      <c r="PLF4" s="244"/>
      <c r="PLG4" s="244"/>
      <c r="PLH4" s="244"/>
      <c r="PLI4" s="244"/>
      <c r="PLJ4" s="244"/>
      <c r="PLK4" s="244"/>
      <c r="PLL4" s="244"/>
      <c r="PLM4" s="244"/>
      <c r="PLN4" s="244"/>
      <c r="PLO4" s="244"/>
      <c r="PLP4" s="244"/>
      <c r="PLQ4" s="244"/>
      <c r="PLR4" s="244"/>
      <c r="PLS4" s="244"/>
      <c r="PLT4" s="244"/>
      <c r="PLU4" s="244"/>
      <c r="PLV4" s="244"/>
      <c r="PLW4" s="244"/>
      <c r="PLX4" s="244"/>
      <c r="PLY4" s="244"/>
      <c r="PLZ4" s="244"/>
      <c r="PMA4" s="244"/>
      <c r="PMB4" s="244"/>
      <c r="PMC4" s="244"/>
      <c r="PMD4" s="244"/>
      <c r="PME4" s="244"/>
      <c r="PMF4" s="244"/>
      <c r="PMG4" s="244"/>
      <c r="PMH4" s="244"/>
      <c r="PMI4" s="244"/>
      <c r="PMJ4" s="244"/>
      <c r="PMK4" s="244"/>
      <c r="PML4" s="244"/>
      <c r="PMM4" s="244"/>
      <c r="PMN4" s="244"/>
      <c r="PMO4" s="244"/>
      <c r="PMP4" s="244"/>
      <c r="PMQ4" s="244"/>
      <c r="PMR4" s="244"/>
      <c r="PMS4" s="244"/>
      <c r="PMT4" s="244"/>
      <c r="PMU4" s="244"/>
      <c r="PMV4" s="244"/>
      <c r="PMW4" s="244"/>
      <c r="PMX4" s="244"/>
      <c r="PMY4" s="244"/>
      <c r="PMZ4" s="244"/>
      <c r="PNA4" s="244"/>
      <c r="PNB4" s="244"/>
      <c r="PNC4" s="244"/>
      <c r="PND4" s="244"/>
      <c r="PNE4" s="244"/>
      <c r="PNF4" s="244"/>
      <c r="PNG4" s="244"/>
      <c r="PNH4" s="244"/>
      <c r="PNI4" s="244"/>
      <c r="PNJ4" s="244"/>
      <c r="PNK4" s="244"/>
      <c r="PNL4" s="244"/>
      <c r="PNM4" s="244"/>
      <c r="PNN4" s="244"/>
      <c r="PNO4" s="244"/>
      <c r="PNP4" s="244"/>
      <c r="PNQ4" s="244"/>
      <c r="PNR4" s="244"/>
      <c r="PNS4" s="244"/>
      <c r="PNT4" s="244"/>
      <c r="PNU4" s="244"/>
      <c r="PNV4" s="244"/>
      <c r="PNW4" s="244"/>
      <c r="PNX4" s="244"/>
      <c r="PNY4" s="244"/>
      <c r="PNZ4" s="244"/>
      <c r="POA4" s="244"/>
      <c r="POB4" s="244"/>
      <c r="POC4" s="244"/>
      <c r="POD4" s="244"/>
      <c r="POE4" s="244"/>
      <c r="POF4" s="244"/>
      <c r="POG4" s="244"/>
      <c r="POH4" s="244"/>
      <c r="POI4" s="244"/>
      <c r="POJ4" s="244"/>
      <c r="POK4" s="244"/>
      <c r="POL4" s="244"/>
      <c r="POM4" s="244"/>
      <c r="PON4" s="244"/>
      <c r="POO4" s="244"/>
      <c r="POP4" s="244"/>
      <c r="POQ4" s="244"/>
      <c r="POR4" s="244"/>
      <c r="POS4" s="244"/>
      <c r="POT4" s="244"/>
      <c r="POU4" s="244"/>
      <c r="POV4" s="244"/>
      <c r="POW4" s="244"/>
      <c r="POX4" s="244"/>
      <c r="POY4" s="244"/>
      <c r="POZ4" s="244"/>
      <c r="PPA4" s="244"/>
      <c r="PPB4" s="244"/>
      <c r="PPC4" s="244"/>
      <c r="PPD4" s="244"/>
      <c r="PPE4" s="244"/>
      <c r="PPF4" s="244"/>
      <c r="PPG4" s="244"/>
      <c r="PPH4" s="244"/>
      <c r="PPI4" s="244"/>
      <c r="PPJ4" s="244"/>
      <c r="PPK4" s="244"/>
      <c r="PPL4" s="244"/>
      <c r="PPM4" s="244"/>
      <c r="PPN4" s="244"/>
      <c r="PPO4" s="244"/>
      <c r="PPP4" s="244"/>
      <c r="PPQ4" s="244"/>
      <c r="PPR4" s="244"/>
      <c r="PPS4" s="244"/>
      <c r="PPT4" s="244"/>
      <c r="PPU4" s="244"/>
      <c r="PPV4" s="244"/>
      <c r="PPW4" s="244"/>
      <c r="PPX4" s="244"/>
      <c r="PPY4" s="244"/>
      <c r="PPZ4" s="244"/>
      <c r="PQA4" s="244"/>
      <c r="PQB4" s="244"/>
      <c r="PQC4" s="244"/>
      <c r="PQD4" s="244"/>
      <c r="PQE4" s="244"/>
      <c r="PQF4" s="244"/>
      <c r="PQG4" s="244"/>
      <c r="PQH4" s="244"/>
      <c r="PQI4" s="244"/>
      <c r="PQJ4" s="244"/>
      <c r="PQK4" s="244"/>
      <c r="PQL4" s="244"/>
      <c r="PQM4" s="244"/>
      <c r="PQN4" s="244"/>
      <c r="PQO4" s="244"/>
      <c r="PQP4" s="244"/>
      <c r="PQQ4" s="244"/>
      <c r="PQR4" s="244"/>
      <c r="PQS4" s="244"/>
      <c r="PQT4" s="244"/>
      <c r="PQU4" s="244"/>
      <c r="PQV4" s="244"/>
      <c r="PQW4" s="244"/>
      <c r="PQX4" s="244"/>
      <c r="PQY4" s="244"/>
      <c r="PQZ4" s="244"/>
      <c r="PRA4" s="244"/>
      <c r="PRB4" s="244"/>
      <c r="PRC4" s="244"/>
      <c r="PRD4" s="244"/>
      <c r="PRE4" s="244"/>
      <c r="PRF4" s="244"/>
      <c r="PRG4" s="244"/>
      <c r="PRH4" s="244"/>
      <c r="PRI4" s="244"/>
      <c r="PRJ4" s="244"/>
      <c r="PRK4" s="244"/>
      <c r="PRL4" s="244"/>
      <c r="PRM4" s="244"/>
      <c r="PRN4" s="244"/>
      <c r="PRO4" s="244"/>
      <c r="PRP4" s="244"/>
      <c r="PRQ4" s="244"/>
      <c r="PRR4" s="244"/>
      <c r="PRS4" s="244"/>
      <c r="PRT4" s="244"/>
      <c r="PRU4" s="244"/>
      <c r="PRV4" s="244"/>
      <c r="PRW4" s="244"/>
      <c r="PRX4" s="244"/>
      <c r="PRY4" s="244"/>
      <c r="PRZ4" s="244"/>
      <c r="PSA4" s="244"/>
      <c r="PSB4" s="244"/>
      <c r="PSC4" s="244"/>
      <c r="PSD4" s="244"/>
      <c r="PSE4" s="244"/>
      <c r="PSF4" s="244"/>
      <c r="PSG4" s="244"/>
      <c r="PSH4" s="244"/>
      <c r="PSI4" s="244"/>
      <c r="PSJ4" s="244"/>
      <c r="PSK4" s="244"/>
      <c r="PSL4" s="244"/>
      <c r="PSM4" s="244"/>
      <c r="PSN4" s="244"/>
      <c r="PSO4" s="244"/>
      <c r="PSP4" s="244"/>
      <c r="PSQ4" s="244"/>
      <c r="PSR4" s="244"/>
      <c r="PSS4" s="244"/>
      <c r="PST4" s="244"/>
      <c r="PSU4" s="244"/>
      <c r="PSV4" s="244"/>
      <c r="PSW4" s="244"/>
      <c r="PSX4" s="244"/>
      <c r="PSY4" s="244"/>
      <c r="PSZ4" s="244"/>
      <c r="PTA4" s="244"/>
      <c r="PTB4" s="244"/>
      <c r="PTC4" s="244"/>
      <c r="PTD4" s="244"/>
      <c r="PTE4" s="244"/>
      <c r="PTF4" s="244"/>
      <c r="PTG4" s="244"/>
      <c r="PTH4" s="244"/>
      <c r="PTI4" s="244"/>
      <c r="PTJ4" s="244"/>
      <c r="PTK4" s="244"/>
      <c r="PTL4" s="244"/>
      <c r="PTM4" s="244"/>
      <c r="PTN4" s="244"/>
      <c r="PTO4" s="244"/>
      <c r="PTP4" s="244"/>
      <c r="PTQ4" s="244"/>
      <c r="PTR4" s="244"/>
      <c r="PTS4" s="244"/>
      <c r="PTT4" s="244"/>
      <c r="PTU4" s="244"/>
      <c r="PTV4" s="244"/>
      <c r="PTW4" s="244"/>
      <c r="PTX4" s="244"/>
      <c r="PTY4" s="244"/>
      <c r="PTZ4" s="244"/>
      <c r="PUA4" s="244"/>
      <c r="PUB4" s="244"/>
      <c r="PUC4" s="244"/>
      <c r="PUD4" s="244"/>
      <c r="PUE4" s="244"/>
      <c r="PUF4" s="244"/>
      <c r="PUG4" s="244"/>
      <c r="PUH4" s="244"/>
      <c r="PUI4" s="244"/>
      <c r="PUJ4" s="244"/>
      <c r="PUK4" s="244"/>
      <c r="PUL4" s="244"/>
      <c r="PUM4" s="244"/>
      <c r="PUN4" s="244"/>
      <c r="PUO4" s="244"/>
      <c r="PUP4" s="244"/>
      <c r="PUQ4" s="244"/>
      <c r="PUR4" s="244"/>
      <c r="PUS4" s="244"/>
      <c r="PUT4" s="244"/>
      <c r="PUU4" s="244"/>
      <c r="PUV4" s="244"/>
      <c r="PUW4" s="244"/>
      <c r="PUX4" s="244"/>
      <c r="PUY4" s="244"/>
      <c r="PUZ4" s="244"/>
      <c r="PVA4" s="244"/>
      <c r="PVB4" s="244"/>
      <c r="PVC4" s="244"/>
      <c r="PVD4" s="244"/>
      <c r="PVE4" s="244"/>
      <c r="PVF4" s="244"/>
      <c r="PVG4" s="244"/>
      <c r="PVH4" s="244"/>
      <c r="PVI4" s="244"/>
      <c r="PVJ4" s="244"/>
      <c r="PVK4" s="244"/>
      <c r="PVL4" s="244"/>
      <c r="PVM4" s="244"/>
      <c r="PVN4" s="244"/>
      <c r="PVO4" s="244"/>
      <c r="PVP4" s="244"/>
      <c r="PVQ4" s="244"/>
      <c r="PVR4" s="244"/>
      <c r="PVS4" s="244"/>
      <c r="PVT4" s="244"/>
      <c r="PVU4" s="244"/>
      <c r="PVV4" s="244"/>
      <c r="PVW4" s="244"/>
      <c r="PVX4" s="244"/>
      <c r="PVY4" s="244"/>
      <c r="PVZ4" s="244"/>
      <c r="PWA4" s="244"/>
      <c r="PWB4" s="244"/>
      <c r="PWC4" s="244"/>
      <c r="PWD4" s="244"/>
      <c r="PWE4" s="244"/>
      <c r="PWF4" s="244"/>
      <c r="PWG4" s="244"/>
      <c r="PWH4" s="244"/>
      <c r="PWI4" s="244"/>
      <c r="PWJ4" s="244"/>
      <c r="PWK4" s="244"/>
      <c r="PWL4" s="244"/>
      <c r="PWM4" s="244"/>
      <c r="PWN4" s="244"/>
      <c r="PWO4" s="244"/>
      <c r="PWP4" s="244"/>
      <c r="PWQ4" s="244"/>
      <c r="PWR4" s="244"/>
      <c r="PWS4" s="244"/>
      <c r="PWT4" s="244"/>
      <c r="PWU4" s="244"/>
      <c r="PWV4" s="244"/>
      <c r="PWW4" s="244"/>
      <c r="PWX4" s="244"/>
      <c r="PWY4" s="244"/>
      <c r="PWZ4" s="244"/>
      <c r="PXA4" s="244"/>
      <c r="PXB4" s="244"/>
      <c r="PXC4" s="244"/>
      <c r="PXD4" s="244"/>
      <c r="PXE4" s="244"/>
      <c r="PXF4" s="244"/>
      <c r="PXG4" s="244"/>
      <c r="PXH4" s="244"/>
      <c r="PXI4" s="244"/>
      <c r="PXJ4" s="244"/>
      <c r="PXK4" s="244"/>
      <c r="PXL4" s="244"/>
      <c r="PXM4" s="244"/>
      <c r="PXN4" s="244"/>
      <c r="PXO4" s="244"/>
      <c r="PXP4" s="244"/>
      <c r="PXQ4" s="244"/>
      <c r="PXR4" s="244"/>
      <c r="PXS4" s="244"/>
      <c r="PXT4" s="244"/>
      <c r="PXU4" s="244"/>
      <c r="PXV4" s="244"/>
      <c r="PXW4" s="244"/>
      <c r="PXX4" s="244"/>
      <c r="PXY4" s="244"/>
      <c r="PXZ4" s="244"/>
      <c r="PYA4" s="244"/>
      <c r="PYB4" s="244"/>
      <c r="PYC4" s="244"/>
      <c r="PYD4" s="244"/>
      <c r="PYE4" s="244"/>
      <c r="PYF4" s="244"/>
      <c r="PYG4" s="244"/>
      <c r="PYH4" s="244"/>
      <c r="PYI4" s="244"/>
      <c r="PYJ4" s="244"/>
      <c r="PYK4" s="244"/>
      <c r="PYL4" s="244"/>
      <c r="PYM4" s="244"/>
      <c r="PYN4" s="244"/>
      <c r="PYO4" s="244"/>
      <c r="PYP4" s="244"/>
      <c r="PYQ4" s="244"/>
      <c r="PYR4" s="244"/>
      <c r="PYS4" s="244"/>
      <c r="PYT4" s="244"/>
      <c r="PYU4" s="244"/>
      <c r="PYV4" s="244"/>
      <c r="PYW4" s="244"/>
      <c r="PYX4" s="244"/>
      <c r="PYY4" s="244"/>
      <c r="PYZ4" s="244"/>
      <c r="PZA4" s="244"/>
      <c r="PZB4" s="244"/>
      <c r="PZC4" s="244"/>
      <c r="PZD4" s="244"/>
      <c r="PZE4" s="244"/>
      <c r="PZF4" s="244"/>
      <c r="PZG4" s="244"/>
      <c r="PZH4" s="244"/>
      <c r="PZI4" s="244"/>
      <c r="PZJ4" s="244"/>
      <c r="PZK4" s="244"/>
      <c r="PZL4" s="244"/>
      <c r="PZM4" s="244"/>
      <c r="PZN4" s="244"/>
      <c r="PZO4" s="244"/>
      <c r="PZP4" s="244"/>
      <c r="PZQ4" s="244"/>
      <c r="PZR4" s="244"/>
      <c r="PZS4" s="244"/>
      <c r="PZT4" s="244"/>
      <c r="PZU4" s="244"/>
      <c r="PZV4" s="244"/>
      <c r="PZW4" s="244"/>
      <c r="PZX4" s="244"/>
      <c r="PZY4" s="244"/>
      <c r="PZZ4" s="244"/>
      <c r="QAA4" s="244"/>
      <c r="QAB4" s="244"/>
      <c r="QAC4" s="244"/>
      <c r="QAD4" s="244"/>
      <c r="QAE4" s="244"/>
      <c r="QAF4" s="244"/>
      <c r="QAG4" s="244"/>
      <c r="QAH4" s="244"/>
      <c r="QAI4" s="244"/>
      <c r="QAJ4" s="244"/>
      <c r="QAK4" s="244"/>
      <c r="QAL4" s="244"/>
      <c r="QAM4" s="244"/>
      <c r="QAN4" s="244"/>
      <c r="QAO4" s="244"/>
      <c r="QAP4" s="244"/>
      <c r="QAQ4" s="244"/>
      <c r="QAR4" s="244"/>
      <c r="QAS4" s="244"/>
      <c r="QAT4" s="244"/>
      <c r="QAU4" s="244"/>
      <c r="QAV4" s="244"/>
      <c r="QAW4" s="244"/>
      <c r="QAX4" s="244"/>
      <c r="QAY4" s="244"/>
      <c r="QAZ4" s="244"/>
      <c r="QBA4" s="244"/>
      <c r="QBB4" s="244"/>
      <c r="QBC4" s="244"/>
      <c r="QBD4" s="244"/>
      <c r="QBE4" s="244"/>
      <c r="QBF4" s="244"/>
      <c r="QBG4" s="244"/>
      <c r="QBH4" s="244"/>
      <c r="QBI4" s="244"/>
      <c r="QBJ4" s="244"/>
      <c r="QBK4" s="244"/>
      <c r="QBL4" s="244"/>
      <c r="QBM4" s="244"/>
      <c r="QBN4" s="244"/>
      <c r="QBO4" s="244"/>
      <c r="QBP4" s="244"/>
      <c r="QBQ4" s="244"/>
      <c r="QBR4" s="244"/>
      <c r="QBS4" s="244"/>
      <c r="QBT4" s="244"/>
      <c r="QBU4" s="244"/>
      <c r="QBV4" s="244"/>
      <c r="QBW4" s="244"/>
      <c r="QBX4" s="244"/>
      <c r="QBY4" s="244"/>
      <c r="QBZ4" s="244"/>
      <c r="QCA4" s="244"/>
      <c r="QCB4" s="244"/>
      <c r="QCC4" s="244"/>
      <c r="QCD4" s="244"/>
      <c r="QCE4" s="244"/>
      <c r="QCF4" s="244"/>
      <c r="QCG4" s="244"/>
      <c r="QCH4" s="244"/>
      <c r="QCI4" s="244"/>
      <c r="QCJ4" s="244"/>
      <c r="QCK4" s="244"/>
      <c r="QCL4" s="244"/>
      <c r="QCM4" s="244"/>
      <c r="QCN4" s="244"/>
      <c r="QCO4" s="244"/>
      <c r="QCP4" s="244"/>
      <c r="QCQ4" s="244"/>
      <c r="QCR4" s="244"/>
      <c r="QCS4" s="244"/>
      <c r="QCT4" s="244"/>
      <c r="QCU4" s="244"/>
      <c r="QCV4" s="244"/>
      <c r="QCW4" s="244"/>
      <c r="QCX4" s="244"/>
      <c r="QCY4" s="244"/>
      <c r="QCZ4" s="244"/>
      <c r="QDA4" s="244"/>
      <c r="QDB4" s="244"/>
      <c r="QDC4" s="244"/>
      <c r="QDD4" s="244"/>
      <c r="QDE4" s="244"/>
      <c r="QDF4" s="244"/>
      <c r="QDG4" s="244"/>
      <c r="QDH4" s="244"/>
      <c r="QDI4" s="244"/>
      <c r="QDJ4" s="244"/>
      <c r="QDK4" s="244"/>
      <c r="QDL4" s="244"/>
      <c r="QDM4" s="244"/>
      <c r="QDN4" s="244"/>
      <c r="QDO4" s="244"/>
      <c r="QDP4" s="244"/>
      <c r="QDQ4" s="244"/>
      <c r="QDR4" s="244"/>
      <c r="QDS4" s="244"/>
      <c r="QDT4" s="244"/>
      <c r="QDU4" s="244"/>
      <c r="QDV4" s="244"/>
      <c r="QDW4" s="244"/>
      <c r="QDX4" s="244"/>
      <c r="QDY4" s="244"/>
      <c r="QDZ4" s="244"/>
      <c r="QEA4" s="244"/>
      <c r="QEB4" s="244"/>
      <c r="QEC4" s="244"/>
      <c r="QED4" s="244"/>
      <c r="QEE4" s="244"/>
      <c r="QEF4" s="244"/>
      <c r="QEG4" s="244"/>
      <c r="QEH4" s="244"/>
      <c r="QEI4" s="244"/>
      <c r="QEJ4" s="244"/>
      <c r="QEK4" s="244"/>
      <c r="QEL4" s="244"/>
      <c r="QEM4" s="244"/>
      <c r="QEN4" s="244"/>
      <c r="QEO4" s="244"/>
      <c r="QEP4" s="244"/>
      <c r="QEQ4" s="244"/>
      <c r="QER4" s="244"/>
      <c r="QES4" s="244"/>
      <c r="QET4" s="244"/>
      <c r="QEU4" s="244"/>
      <c r="QEV4" s="244"/>
      <c r="QEW4" s="244"/>
      <c r="QEX4" s="244"/>
      <c r="QEY4" s="244"/>
      <c r="QEZ4" s="244"/>
      <c r="QFA4" s="244"/>
      <c r="QFB4" s="244"/>
      <c r="QFC4" s="244"/>
      <c r="QFD4" s="244"/>
      <c r="QFE4" s="244"/>
      <c r="QFF4" s="244"/>
      <c r="QFG4" s="244"/>
      <c r="QFH4" s="244"/>
      <c r="QFI4" s="244"/>
      <c r="QFJ4" s="244"/>
      <c r="QFK4" s="244"/>
      <c r="QFL4" s="244"/>
      <c r="QFM4" s="244"/>
      <c r="QFN4" s="244"/>
      <c r="QFO4" s="244"/>
      <c r="QFP4" s="244"/>
      <c r="QFQ4" s="244"/>
      <c r="QFR4" s="244"/>
      <c r="QFS4" s="244"/>
      <c r="QFT4" s="244"/>
      <c r="QFU4" s="244"/>
      <c r="QFV4" s="244"/>
      <c r="QFW4" s="244"/>
      <c r="QFX4" s="244"/>
      <c r="QFY4" s="244"/>
      <c r="QFZ4" s="244"/>
      <c r="QGA4" s="244"/>
      <c r="QGB4" s="244"/>
      <c r="QGC4" s="244"/>
      <c r="QGD4" s="244"/>
      <c r="QGE4" s="244"/>
      <c r="QGF4" s="244"/>
      <c r="QGG4" s="244"/>
      <c r="QGH4" s="244"/>
      <c r="QGI4" s="244"/>
      <c r="QGJ4" s="244"/>
      <c r="QGK4" s="244"/>
      <c r="QGL4" s="244"/>
      <c r="QGM4" s="244"/>
      <c r="QGN4" s="244"/>
      <c r="QGO4" s="244"/>
      <c r="QGP4" s="244"/>
      <c r="QGQ4" s="244"/>
      <c r="QGR4" s="244"/>
      <c r="QGS4" s="244"/>
      <c r="QGT4" s="244"/>
      <c r="QGU4" s="244"/>
      <c r="QGV4" s="244"/>
      <c r="QGW4" s="244"/>
      <c r="QGX4" s="244"/>
      <c r="QGY4" s="244"/>
      <c r="QGZ4" s="244"/>
      <c r="QHA4" s="244"/>
      <c r="QHB4" s="244"/>
      <c r="QHC4" s="244"/>
      <c r="QHD4" s="244"/>
      <c r="QHE4" s="244"/>
      <c r="QHF4" s="244"/>
      <c r="QHG4" s="244"/>
      <c r="QHH4" s="244"/>
      <c r="QHI4" s="244"/>
      <c r="QHJ4" s="244"/>
      <c r="QHK4" s="244"/>
      <c r="QHL4" s="244"/>
      <c r="QHM4" s="244"/>
      <c r="QHN4" s="244"/>
      <c r="QHO4" s="244"/>
      <c r="QHP4" s="244"/>
      <c r="QHQ4" s="244"/>
      <c r="QHR4" s="244"/>
      <c r="QHS4" s="244"/>
      <c r="QHT4" s="244"/>
      <c r="QHU4" s="244"/>
      <c r="QHV4" s="244"/>
      <c r="QHW4" s="244"/>
      <c r="QHX4" s="244"/>
      <c r="QHY4" s="244"/>
      <c r="QHZ4" s="244"/>
      <c r="QIA4" s="244"/>
      <c r="QIB4" s="244"/>
      <c r="QIC4" s="244"/>
      <c r="QID4" s="244"/>
      <c r="QIE4" s="244"/>
      <c r="QIF4" s="244"/>
      <c r="QIG4" s="244"/>
      <c r="QIH4" s="244"/>
      <c r="QII4" s="244"/>
      <c r="QIJ4" s="244"/>
      <c r="QIK4" s="244"/>
      <c r="QIL4" s="244"/>
      <c r="QIM4" s="244"/>
      <c r="QIN4" s="244"/>
      <c r="QIO4" s="244"/>
      <c r="QIP4" s="244"/>
      <c r="QIQ4" s="244"/>
      <c r="QIR4" s="244"/>
      <c r="QIS4" s="244"/>
      <c r="QIT4" s="244"/>
      <c r="QIU4" s="244"/>
      <c r="QIV4" s="244"/>
      <c r="QIW4" s="244"/>
      <c r="QIX4" s="244"/>
      <c r="QIY4" s="244"/>
      <c r="QIZ4" s="244"/>
      <c r="QJA4" s="244"/>
      <c r="QJB4" s="244"/>
      <c r="QJC4" s="244"/>
      <c r="QJD4" s="244"/>
      <c r="QJE4" s="244"/>
      <c r="QJF4" s="244"/>
      <c r="QJG4" s="244"/>
      <c r="QJH4" s="244"/>
      <c r="QJI4" s="244"/>
      <c r="QJJ4" s="244"/>
      <c r="QJK4" s="244"/>
      <c r="QJL4" s="244"/>
      <c r="QJM4" s="244"/>
      <c r="QJN4" s="244"/>
      <c r="QJO4" s="244"/>
      <c r="QJP4" s="244"/>
      <c r="QJQ4" s="244"/>
      <c r="QJR4" s="244"/>
      <c r="QJS4" s="244"/>
      <c r="QJT4" s="244"/>
      <c r="QJU4" s="244"/>
      <c r="QJV4" s="244"/>
      <c r="QJW4" s="244"/>
      <c r="QJX4" s="244"/>
      <c r="QJY4" s="244"/>
      <c r="QJZ4" s="244"/>
      <c r="QKA4" s="244"/>
      <c r="QKB4" s="244"/>
      <c r="QKC4" s="244"/>
      <c r="QKD4" s="244"/>
      <c r="QKE4" s="244"/>
      <c r="QKF4" s="244"/>
      <c r="QKG4" s="244"/>
      <c r="QKH4" s="244"/>
      <c r="QKI4" s="244"/>
      <c r="QKJ4" s="244"/>
      <c r="QKK4" s="244"/>
      <c r="QKL4" s="244"/>
      <c r="QKM4" s="244"/>
      <c r="QKN4" s="244"/>
      <c r="QKO4" s="244"/>
      <c r="QKP4" s="244"/>
      <c r="QKQ4" s="244"/>
      <c r="QKR4" s="244"/>
      <c r="QKS4" s="244"/>
      <c r="QKT4" s="244"/>
      <c r="QKU4" s="244"/>
      <c r="QKV4" s="244"/>
      <c r="QKW4" s="244"/>
      <c r="QKX4" s="244"/>
      <c r="QKY4" s="244"/>
      <c r="QKZ4" s="244"/>
      <c r="QLA4" s="244"/>
      <c r="QLB4" s="244"/>
      <c r="QLC4" s="244"/>
      <c r="QLD4" s="244"/>
      <c r="QLE4" s="244"/>
      <c r="QLF4" s="244"/>
      <c r="QLG4" s="244"/>
      <c r="QLH4" s="244"/>
      <c r="QLI4" s="244"/>
      <c r="QLJ4" s="244"/>
      <c r="QLK4" s="244"/>
      <c r="QLL4" s="244"/>
      <c r="QLM4" s="244"/>
      <c r="QLN4" s="244"/>
      <c r="QLO4" s="244"/>
      <c r="QLP4" s="244"/>
      <c r="QLQ4" s="244"/>
      <c r="QLR4" s="244"/>
      <c r="QLS4" s="244"/>
      <c r="QLT4" s="244"/>
      <c r="QLU4" s="244"/>
      <c r="QLV4" s="244"/>
      <c r="QLW4" s="244"/>
      <c r="QLX4" s="244"/>
      <c r="QLY4" s="244"/>
      <c r="QLZ4" s="244"/>
      <c r="QMA4" s="244"/>
      <c r="QMB4" s="244"/>
      <c r="QMC4" s="244"/>
      <c r="QMD4" s="244"/>
      <c r="QME4" s="244"/>
      <c r="QMF4" s="244"/>
      <c r="QMG4" s="244"/>
      <c r="QMH4" s="244"/>
      <c r="QMI4" s="244"/>
      <c r="QMJ4" s="244"/>
      <c r="QMK4" s="244"/>
      <c r="QML4" s="244"/>
      <c r="QMM4" s="244"/>
      <c r="QMN4" s="244"/>
      <c r="QMO4" s="244"/>
      <c r="QMP4" s="244"/>
      <c r="QMQ4" s="244"/>
      <c r="QMR4" s="244"/>
      <c r="QMS4" s="244"/>
      <c r="QMT4" s="244"/>
      <c r="QMU4" s="244"/>
      <c r="QMV4" s="244"/>
      <c r="QMW4" s="244"/>
      <c r="QMX4" s="244"/>
      <c r="QMY4" s="244"/>
      <c r="QMZ4" s="244"/>
      <c r="QNA4" s="244"/>
      <c r="QNB4" s="244"/>
      <c r="QNC4" s="244"/>
      <c r="QND4" s="244"/>
      <c r="QNE4" s="244"/>
      <c r="QNF4" s="244"/>
      <c r="QNG4" s="244"/>
      <c r="QNH4" s="244"/>
      <c r="QNI4" s="244"/>
      <c r="QNJ4" s="244"/>
      <c r="QNK4" s="244"/>
      <c r="QNL4" s="244"/>
      <c r="QNM4" s="244"/>
      <c r="QNN4" s="244"/>
      <c r="QNO4" s="244"/>
      <c r="QNP4" s="244"/>
      <c r="QNQ4" s="244"/>
      <c r="QNR4" s="244"/>
      <c r="QNS4" s="244"/>
      <c r="QNT4" s="244"/>
      <c r="QNU4" s="244"/>
      <c r="QNV4" s="244"/>
      <c r="QNW4" s="244"/>
      <c r="QNX4" s="244"/>
      <c r="QNY4" s="244"/>
      <c r="QNZ4" s="244"/>
      <c r="QOA4" s="244"/>
      <c r="QOB4" s="244"/>
      <c r="QOC4" s="244"/>
      <c r="QOD4" s="244"/>
      <c r="QOE4" s="244"/>
      <c r="QOF4" s="244"/>
      <c r="QOG4" s="244"/>
      <c r="QOH4" s="244"/>
      <c r="QOI4" s="244"/>
      <c r="QOJ4" s="244"/>
      <c r="QOK4" s="244"/>
      <c r="QOL4" s="244"/>
      <c r="QOM4" s="244"/>
      <c r="QON4" s="244"/>
      <c r="QOO4" s="244"/>
      <c r="QOP4" s="244"/>
      <c r="QOQ4" s="244"/>
      <c r="QOR4" s="244"/>
      <c r="QOS4" s="244"/>
      <c r="QOT4" s="244"/>
      <c r="QOU4" s="244"/>
      <c r="QOV4" s="244"/>
      <c r="QOW4" s="244"/>
      <c r="QOX4" s="244"/>
      <c r="QOY4" s="244"/>
      <c r="QOZ4" s="244"/>
      <c r="QPA4" s="244"/>
      <c r="QPB4" s="244"/>
      <c r="QPC4" s="244"/>
      <c r="QPD4" s="244"/>
      <c r="QPE4" s="244"/>
      <c r="QPF4" s="244"/>
      <c r="QPG4" s="244"/>
      <c r="QPH4" s="244"/>
      <c r="QPI4" s="244"/>
      <c r="QPJ4" s="244"/>
      <c r="QPK4" s="244"/>
      <c r="QPL4" s="244"/>
      <c r="QPM4" s="244"/>
      <c r="QPN4" s="244"/>
      <c r="QPO4" s="244"/>
      <c r="QPP4" s="244"/>
      <c r="QPQ4" s="244"/>
      <c r="QPR4" s="244"/>
      <c r="QPS4" s="244"/>
      <c r="QPT4" s="244"/>
      <c r="QPU4" s="244"/>
      <c r="QPV4" s="244"/>
      <c r="QPW4" s="244"/>
      <c r="QPX4" s="244"/>
      <c r="QPY4" s="244"/>
      <c r="QPZ4" s="244"/>
      <c r="QQA4" s="244"/>
      <c r="QQB4" s="244"/>
      <c r="QQC4" s="244"/>
      <c r="QQD4" s="244"/>
      <c r="QQE4" s="244"/>
      <c r="QQF4" s="244"/>
      <c r="QQG4" s="244"/>
      <c r="QQH4" s="244"/>
      <c r="QQI4" s="244"/>
      <c r="QQJ4" s="244"/>
      <c r="QQK4" s="244"/>
      <c r="QQL4" s="244"/>
      <c r="QQM4" s="244"/>
      <c r="QQN4" s="244"/>
      <c r="QQO4" s="244"/>
      <c r="QQP4" s="244"/>
      <c r="QQQ4" s="244"/>
      <c r="QQR4" s="244"/>
      <c r="QQS4" s="244"/>
      <c r="QQT4" s="244"/>
      <c r="QQU4" s="244"/>
      <c r="QQV4" s="244"/>
      <c r="QQW4" s="244"/>
      <c r="QQX4" s="244"/>
      <c r="QQY4" s="244"/>
      <c r="QQZ4" s="244"/>
      <c r="QRA4" s="244"/>
      <c r="QRB4" s="244"/>
      <c r="QRC4" s="244"/>
      <c r="QRD4" s="244"/>
      <c r="QRE4" s="244"/>
      <c r="QRF4" s="244"/>
      <c r="QRG4" s="244"/>
      <c r="QRH4" s="244"/>
      <c r="QRI4" s="244"/>
      <c r="QRJ4" s="244"/>
      <c r="QRK4" s="244"/>
      <c r="QRL4" s="244"/>
      <c r="QRM4" s="244"/>
      <c r="QRN4" s="244"/>
      <c r="QRO4" s="244"/>
      <c r="QRP4" s="244"/>
      <c r="QRQ4" s="244"/>
      <c r="QRR4" s="244"/>
      <c r="QRS4" s="244"/>
      <c r="QRT4" s="244"/>
      <c r="QRU4" s="244"/>
      <c r="QRV4" s="244"/>
      <c r="QRW4" s="244"/>
      <c r="QRX4" s="244"/>
      <c r="QRY4" s="244"/>
      <c r="QRZ4" s="244"/>
      <c r="QSA4" s="244"/>
      <c r="QSB4" s="244"/>
      <c r="QSC4" s="244"/>
      <c r="QSD4" s="244"/>
      <c r="QSE4" s="244"/>
      <c r="QSF4" s="244"/>
      <c r="QSG4" s="244"/>
      <c r="QSH4" s="244"/>
      <c r="QSI4" s="244"/>
      <c r="QSJ4" s="244"/>
      <c r="QSK4" s="244"/>
      <c r="QSL4" s="244"/>
      <c r="QSM4" s="244"/>
      <c r="QSN4" s="244"/>
      <c r="QSO4" s="244"/>
      <c r="QSP4" s="244"/>
      <c r="QSQ4" s="244"/>
      <c r="QSR4" s="244"/>
      <c r="QSS4" s="244"/>
      <c r="QST4" s="244"/>
      <c r="QSU4" s="244"/>
      <c r="QSV4" s="244"/>
      <c r="QSW4" s="244"/>
      <c r="QSX4" s="244"/>
      <c r="QSY4" s="244"/>
      <c r="QSZ4" s="244"/>
      <c r="QTA4" s="244"/>
      <c r="QTB4" s="244"/>
      <c r="QTC4" s="244"/>
      <c r="QTD4" s="244"/>
      <c r="QTE4" s="244"/>
      <c r="QTF4" s="244"/>
      <c r="QTG4" s="244"/>
      <c r="QTH4" s="244"/>
      <c r="QTI4" s="244"/>
      <c r="QTJ4" s="244"/>
      <c r="QTK4" s="244"/>
      <c r="QTL4" s="244"/>
      <c r="QTM4" s="244"/>
      <c r="QTN4" s="244"/>
      <c r="QTO4" s="244"/>
      <c r="QTP4" s="244"/>
      <c r="QTQ4" s="244"/>
      <c r="QTR4" s="244"/>
      <c r="QTS4" s="244"/>
      <c r="QTT4" s="244"/>
      <c r="QTU4" s="244"/>
      <c r="QTV4" s="244"/>
      <c r="QTW4" s="244"/>
      <c r="QTX4" s="244"/>
      <c r="QTY4" s="244"/>
      <c r="QTZ4" s="244"/>
      <c r="QUA4" s="244"/>
      <c r="QUB4" s="244"/>
      <c r="QUC4" s="244"/>
      <c r="QUD4" s="244"/>
      <c r="QUE4" s="244"/>
      <c r="QUF4" s="244"/>
      <c r="QUG4" s="244"/>
      <c r="QUH4" s="244"/>
      <c r="QUI4" s="244"/>
      <c r="QUJ4" s="244"/>
      <c r="QUK4" s="244"/>
      <c r="QUL4" s="244"/>
      <c r="QUM4" s="244"/>
      <c r="QUN4" s="244"/>
      <c r="QUO4" s="244"/>
      <c r="QUP4" s="244"/>
      <c r="QUQ4" s="244"/>
      <c r="QUR4" s="244"/>
      <c r="QUS4" s="244"/>
      <c r="QUT4" s="244"/>
      <c r="QUU4" s="244"/>
      <c r="QUV4" s="244"/>
      <c r="QUW4" s="244"/>
      <c r="QUX4" s="244"/>
      <c r="QUY4" s="244"/>
      <c r="QUZ4" s="244"/>
      <c r="QVA4" s="244"/>
      <c r="QVB4" s="244"/>
      <c r="QVC4" s="244"/>
      <c r="QVD4" s="244"/>
      <c r="QVE4" s="244"/>
      <c r="QVF4" s="244"/>
      <c r="QVG4" s="244"/>
      <c r="QVH4" s="244"/>
      <c r="QVI4" s="244"/>
      <c r="QVJ4" s="244"/>
      <c r="QVK4" s="244"/>
      <c r="QVL4" s="244"/>
      <c r="QVM4" s="244"/>
      <c r="QVN4" s="244"/>
      <c r="QVO4" s="244"/>
      <c r="QVP4" s="244"/>
      <c r="QVQ4" s="244"/>
      <c r="QVR4" s="244"/>
      <c r="QVS4" s="244"/>
      <c r="QVT4" s="244"/>
      <c r="QVU4" s="244"/>
      <c r="QVV4" s="244"/>
      <c r="QVW4" s="244"/>
      <c r="QVX4" s="244"/>
      <c r="QVY4" s="244"/>
      <c r="QVZ4" s="244"/>
      <c r="QWA4" s="244"/>
      <c r="QWB4" s="244"/>
      <c r="QWC4" s="244"/>
      <c r="QWD4" s="244"/>
      <c r="QWE4" s="244"/>
      <c r="QWF4" s="244"/>
      <c r="QWG4" s="244"/>
      <c r="QWH4" s="244"/>
      <c r="QWI4" s="244"/>
      <c r="QWJ4" s="244"/>
      <c r="QWK4" s="244"/>
      <c r="QWL4" s="244"/>
      <c r="QWM4" s="244"/>
      <c r="QWN4" s="244"/>
      <c r="QWO4" s="244"/>
      <c r="QWP4" s="244"/>
      <c r="QWQ4" s="244"/>
      <c r="QWR4" s="244"/>
      <c r="QWS4" s="244"/>
      <c r="QWT4" s="244"/>
      <c r="QWU4" s="244"/>
      <c r="QWV4" s="244"/>
      <c r="QWW4" s="244"/>
      <c r="QWX4" s="244"/>
      <c r="QWY4" s="244"/>
      <c r="QWZ4" s="244"/>
      <c r="QXA4" s="244"/>
      <c r="QXB4" s="244"/>
      <c r="QXC4" s="244"/>
      <c r="QXD4" s="244"/>
      <c r="QXE4" s="244"/>
      <c r="QXF4" s="244"/>
      <c r="QXG4" s="244"/>
      <c r="QXH4" s="244"/>
      <c r="QXI4" s="244"/>
      <c r="QXJ4" s="244"/>
      <c r="QXK4" s="244"/>
      <c r="QXL4" s="244"/>
      <c r="QXM4" s="244"/>
      <c r="QXN4" s="244"/>
      <c r="QXO4" s="244"/>
      <c r="QXP4" s="244"/>
      <c r="QXQ4" s="244"/>
      <c r="QXR4" s="244"/>
      <c r="QXS4" s="244"/>
      <c r="QXT4" s="244"/>
      <c r="QXU4" s="244"/>
      <c r="QXV4" s="244"/>
      <c r="QXW4" s="244"/>
      <c r="QXX4" s="244"/>
      <c r="QXY4" s="244"/>
      <c r="QXZ4" s="244"/>
      <c r="QYA4" s="244"/>
      <c r="QYB4" s="244"/>
      <c r="QYC4" s="244"/>
      <c r="QYD4" s="244"/>
      <c r="QYE4" s="244"/>
      <c r="QYF4" s="244"/>
      <c r="QYG4" s="244"/>
      <c r="QYH4" s="244"/>
      <c r="QYI4" s="244"/>
      <c r="QYJ4" s="244"/>
      <c r="QYK4" s="244"/>
      <c r="QYL4" s="244"/>
      <c r="QYM4" s="244"/>
      <c r="QYN4" s="244"/>
      <c r="QYO4" s="244"/>
      <c r="QYP4" s="244"/>
      <c r="QYQ4" s="244"/>
      <c r="QYR4" s="244"/>
      <c r="QYS4" s="244"/>
      <c r="QYT4" s="244"/>
      <c r="QYU4" s="244"/>
      <c r="QYV4" s="244"/>
      <c r="QYW4" s="244"/>
      <c r="QYX4" s="244"/>
      <c r="QYY4" s="244"/>
      <c r="QYZ4" s="244"/>
      <c r="QZA4" s="244"/>
      <c r="QZB4" s="244"/>
      <c r="QZC4" s="244"/>
      <c r="QZD4" s="244"/>
      <c r="QZE4" s="244"/>
      <c r="QZF4" s="244"/>
      <c r="QZG4" s="244"/>
      <c r="QZH4" s="244"/>
      <c r="QZI4" s="244"/>
      <c r="QZJ4" s="244"/>
      <c r="QZK4" s="244"/>
      <c r="QZL4" s="244"/>
      <c r="QZM4" s="244"/>
      <c r="QZN4" s="244"/>
      <c r="QZO4" s="244"/>
      <c r="QZP4" s="244"/>
      <c r="QZQ4" s="244"/>
      <c r="QZR4" s="244"/>
      <c r="QZS4" s="244"/>
      <c r="QZT4" s="244"/>
      <c r="QZU4" s="244"/>
      <c r="QZV4" s="244"/>
      <c r="QZW4" s="244"/>
      <c r="QZX4" s="244"/>
      <c r="QZY4" s="244"/>
      <c r="QZZ4" s="244"/>
      <c r="RAA4" s="244"/>
      <c r="RAB4" s="244"/>
      <c r="RAC4" s="244"/>
      <c r="RAD4" s="244"/>
      <c r="RAE4" s="244"/>
      <c r="RAF4" s="244"/>
      <c r="RAG4" s="244"/>
      <c r="RAH4" s="244"/>
      <c r="RAI4" s="244"/>
      <c r="RAJ4" s="244"/>
      <c r="RAK4" s="244"/>
      <c r="RAL4" s="244"/>
      <c r="RAM4" s="244"/>
      <c r="RAN4" s="244"/>
      <c r="RAO4" s="244"/>
      <c r="RAP4" s="244"/>
      <c r="RAQ4" s="244"/>
      <c r="RAR4" s="244"/>
      <c r="RAS4" s="244"/>
      <c r="RAT4" s="244"/>
      <c r="RAU4" s="244"/>
      <c r="RAV4" s="244"/>
      <c r="RAW4" s="244"/>
      <c r="RAX4" s="244"/>
      <c r="RAY4" s="244"/>
      <c r="RAZ4" s="244"/>
      <c r="RBA4" s="244"/>
      <c r="RBB4" s="244"/>
      <c r="RBC4" s="244"/>
      <c r="RBD4" s="244"/>
      <c r="RBE4" s="244"/>
      <c r="RBF4" s="244"/>
      <c r="RBG4" s="244"/>
      <c r="RBH4" s="244"/>
      <c r="RBI4" s="244"/>
      <c r="RBJ4" s="244"/>
      <c r="RBK4" s="244"/>
      <c r="RBL4" s="244"/>
      <c r="RBM4" s="244"/>
      <c r="RBN4" s="244"/>
      <c r="RBO4" s="244"/>
      <c r="RBP4" s="244"/>
      <c r="RBQ4" s="244"/>
      <c r="RBR4" s="244"/>
      <c r="RBS4" s="244"/>
      <c r="RBT4" s="244"/>
      <c r="RBU4" s="244"/>
      <c r="RBV4" s="244"/>
      <c r="RBW4" s="244"/>
      <c r="RBX4" s="244"/>
      <c r="RBY4" s="244"/>
      <c r="RBZ4" s="244"/>
      <c r="RCA4" s="244"/>
      <c r="RCB4" s="244"/>
      <c r="RCC4" s="244"/>
      <c r="RCD4" s="244"/>
      <c r="RCE4" s="244"/>
      <c r="RCF4" s="244"/>
      <c r="RCG4" s="244"/>
      <c r="RCH4" s="244"/>
      <c r="RCI4" s="244"/>
      <c r="RCJ4" s="244"/>
      <c r="RCK4" s="244"/>
      <c r="RCL4" s="244"/>
      <c r="RCM4" s="244"/>
      <c r="RCN4" s="244"/>
      <c r="RCO4" s="244"/>
      <c r="RCP4" s="244"/>
      <c r="RCQ4" s="244"/>
      <c r="RCR4" s="244"/>
      <c r="RCS4" s="244"/>
      <c r="RCT4" s="244"/>
      <c r="RCU4" s="244"/>
      <c r="RCV4" s="244"/>
      <c r="RCW4" s="244"/>
      <c r="RCX4" s="244"/>
      <c r="RCY4" s="244"/>
      <c r="RCZ4" s="244"/>
      <c r="RDA4" s="244"/>
      <c r="RDB4" s="244"/>
      <c r="RDC4" s="244"/>
      <c r="RDD4" s="244"/>
      <c r="RDE4" s="244"/>
      <c r="RDF4" s="244"/>
      <c r="RDG4" s="244"/>
      <c r="RDH4" s="244"/>
      <c r="RDI4" s="244"/>
      <c r="RDJ4" s="244"/>
      <c r="RDK4" s="244"/>
      <c r="RDL4" s="244"/>
      <c r="RDM4" s="244"/>
      <c r="RDN4" s="244"/>
      <c r="RDO4" s="244"/>
      <c r="RDP4" s="244"/>
      <c r="RDQ4" s="244"/>
      <c r="RDR4" s="244"/>
      <c r="RDS4" s="244"/>
      <c r="RDT4" s="244"/>
      <c r="RDU4" s="244"/>
      <c r="RDV4" s="244"/>
      <c r="RDW4" s="244"/>
      <c r="RDX4" s="244"/>
      <c r="RDY4" s="244"/>
      <c r="RDZ4" s="244"/>
      <c r="REA4" s="244"/>
      <c r="REB4" s="244"/>
      <c r="REC4" s="244"/>
      <c r="RED4" s="244"/>
      <c r="REE4" s="244"/>
      <c r="REF4" s="244"/>
      <c r="REG4" s="244"/>
      <c r="REH4" s="244"/>
      <c r="REI4" s="244"/>
      <c r="REJ4" s="244"/>
      <c r="REK4" s="244"/>
      <c r="REL4" s="244"/>
      <c r="REM4" s="244"/>
      <c r="REN4" s="244"/>
      <c r="REO4" s="244"/>
      <c r="REP4" s="244"/>
      <c r="REQ4" s="244"/>
      <c r="RER4" s="244"/>
      <c r="RES4" s="244"/>
      <c r="RET4" s="244"/>
      <c r="REU4" s="244"/>
      <c r="REV4" s="244"/>
      <c r="REW4" s="244"/>
      <c r="REX4" s="244"/>
      <c r="REY4" s="244"/>
      <c r="REZ4" s="244"/>
      <c r="RFA4" s="244"/>
      <c r="RFB4" s="244"/>
      <c r="RFC4" s="244"/>
      <c r="RFD4" s="244"/>
      <c r="RFE4" s="244"/>
      <c r="RFF4" s="244"/>
      <c r="RFG4" s="244"/>
      <c r="RFH4" s="244"/>
      <c r="RFI4" s="244"/>
      <c r="RFJ4" s="244"/>
      <c r="RFK4" s="244"/>
      <c r="RFL4" s="244"/>
      <c r="RFM4" s="244"/>
      <c r="RFN4" s="244"/>
      <c r="RFO4" s="244"/>
      <c r="RFP4" s="244"/>
      <c r="RFQ4" s="244"/>
      <c r="RFR4" s="244"/>
      <c r="RFS4" s="244"/>
      <c r="RFT4" s="244"/>
      <c r="RFU4" s="244"/>
      <c r="RFV4" s="244"/>
      <c r="RFW4" s="244"/>
      <c r="RFX4" s="244"/>
      <c r="RFY4" s="244"/>
      <c r="RFZ4" s="244"/>
      <c r="RGA4" s="244"/>
      <c r="RGB4" s="244"/>
      <c r="RGC4" s="244"/>
      <c r="RGD4" s="244"/>
      <c r="RGE4" s="244"/>
      <c r="RGF4" s="244"/>
      <c r="RGG4" s="244"/>
      <c r="RGH4" s="244"/>
      <c r="RGI4" s="244"/>
      <c r="RGJ4" s="244"/>
      <c r="RGK4" s="244"/>
      <c r="RGL4" s="244"/>
      <c r="RGM4" s="244"/>
      <c r="RGN4" s="244"/>
      <c r="RGO4" s="244"/>
      <c r="RGP4" s="244"/>
      <c r="RGQ4" s="244"/>
      <c r="RGR4" s="244"/>
      <c r="RGS4" s="244"/>
      <c r="RGT4" s="244"/>
      <c r="RGU4" s="244"/>
      <c r="RGV4" s="244"/>
      <c r="RGW4" s="244"/>
      <c r="RGX4" s="244"/>
      <c r="RGY4" s="244"/>
      <c r="RGZ4" s="244"/>
      <c r="RHA4" s="244"/>
      <c r="RHB4" s="244"/>
      <c r="RHC4" s="244"/>
      <c r="RHD4" s="244"/>
      <c r="RHE4" s="244"/>
      <c r="RHF4" s="244"/>
      <c r="RHG4" s="244"/>
      <c r="RHH4" s="244"/>
      <c r="RHI4" s="244"/>
      <c r="RHJ4" s="244"/>
      <c r="RHK4" s="244"/>
      <c r="RHL4" s="244"/>
      <c r="RHM4" s="244"/>
      <c r="RHN4" s="244"/>
      <c r="RHO4" s="244"/>
      <c r="RHP4" s="244"/>
      <c r="RHQ4" s="244"/>
      <c r="RHR4" s="244"/>
      <c r="RHS4" s="244"/>
      <c r="RHT4" s="244"/>
      <c r="RHU4" s="244"/>
      <c r="RHV4" s="244"/>
      <c r="RHW4" s="244"/>
      <c r="RHX4" s="244"/>
      <c r="RHY4" s="244"/>
      <c r="RHZ4" s="244"/>
      <c r="RIA4" s="244"/>
      <c r="RIB4" s="244"/>
      <c r="RIC4" s="244"/>
      <c r="RID4" s="244"/>
      <c r="RIE4" s="244"/>
      <c r="RIF4" s="244"/>
      <c r="RIG4" s="244"/>
      <c r="RIH4" s="244"/>
      <c r="RII4" s="244"/>
      <c r="RIJ4" s="244"/>
      <c r="RIK4" s="244"/>
      <c r="RIL4" s="244"/>
      <c r="RIM4" s="244"/>
      <c r="RIN4" s="244"/>
      <c r="RIO4" s="244"/>
      <c r="RIP4" s="244"/>
      <c r="RIQ4" s="244"/>
      <c r="RIR4" s="244"/>
      <c r="RIS4" s="244"/>
      <c r="RIT4" s="244"/>
      <c r="RIU4" s="244"/>
      <c r="RIV4" s="244"/>
      <c r="RIW4" s="244"/>
      <c r="RIX4" s="244"/>
      <c r="RIY4" s="244"/>
      <c r="RIZ4" s="244"/>
      <c r="RJA4" s="244"/>
      <c r="RJB4" s="244"/>
      <c r="RJC4" s="244"/>
      <c r="RJD4" s="244"/>
      <c r="RJE4" s="244"/>
      <c r="RJF4" s="244"/>
      <c r="RJG4" s="244"/>
      <c r="RJH4" s="244"/>
      <c r="RJI4" s="244"/>
      <c r="RJJ4" s="244"/>
      <c r="RJK4" s="244"/>
      <c r="RJL4" s="244"/>
      <c r="RJM4" s="244"/>
      <c r="RJN4" s="244"/>
      <c r="RJO4" s="244"/>
      <c r="RJP4" s="244"/>
      <c r="RJQ4" s="244"/>
      <c r="RJR4" s="244"/>
      <c r="RJS4" s="244"/>
      <c r="RJT4" s="244"/>
      <c r="RJU4" s="244"/>
      <c r="RJV4" s="244"/>
      <c r="RJW4" s="244"/>
      <c r="RJX4" s="244"/>
      <c r="RJY4" s="244"/>
      <c r="RJZ4" s="244"/>
      <c r="RKA4" s="244"/>
      <c r="RKB4" s="244"/>
      <c r="RKC4" s="244"/>
      <c r="RKD4" s="244"/>
      <c r="RKE4" s="244"/>
      <c r="RKF4" s="244"/>
      <c r="RKG4" s="244"/>
      <c r="RKH4" s="244"/>
      <c r="RKI4" s="244"/>
      <c r="RKJ4" s="244"/>
      <c r="RKK4" s="244"/>
      <c r="RKL4" s="244"/>
      <c r="RKM4" s="244"/>
      <c r="RKN4" s="244"/>
      <c r="RKO4" s="244"/>
      <c r="RKP4" s="244"/>
      <c r="RKQ4" s="244"/>
      <c r="RKR4" s="244"/>
      <c r="RKS4" s="244"/>
      <c r="RKT4" s="244"/>
      <c r="RKU4" s="244"/>
      <c r="RKV4" s="244"/>
      <c r="RKW4" s="244"/>
      <c r="RKX4" s="244"/>
      <c r="RKY4" s="244"/>
      <c r="RKZ4" s="244"/>
      <c r="RLA4" s="244"/>
      <c r="RLB4" s="244"/>
      <c r="RLC4" s="244"/>
      <c r="RLD4" s="244"/>
      <c r="RLE4" s="244"/>
      <c r="RLF4" s="244"/>
      <c r="RLG4" s="244"/>
      <c r="RLH4" s="244"/>
      <c r="RLI4" s="244"/>
      <c r="RLJ4" s="244"/>
      <c r="RLK4" s="244"/>
      <c r="RLL4" s="244"/>
      <c r="RLM4" s="244"/>
      <c r="RLN4" s="244"/>
      <c r="RLO4" s="244"/>
      <c r="RLP4" s="244"/>
      <c r="RLQ4" s="244"/>
      <c r="RLR4" s="244"/>
      <c r="RLS4" s="244"/>
      <c r="RLT4" s="244"/>
      <c r="RLU4" s="244"/>
      <c r="RLV4" s="244"/>
      <c r="RLW4" s="244"/>
      <c r="RLX4" s="244"/>
      <c r="RLY4" s="244"/>
      <c r="RLZ4" s="244"/>
      <c r="RMA4" s="244"/>
      <c r="RMB4" s="244"/>
      <c r="RMC4" s="244"/>
      <c r="RMD4" s="244"/>
      <c r="RME4" s="244"/>
      <c r="RMF4" s="244"/>
      <c r="RMG4" s="244"/>
      <c r="RMH4" s="244"/>
      <c r="RMI4" s="244"/>
      <c r="RMJ4" s="244"/>
      <c r="RMK4" s="244"/>
      <c r="RML4" s="244"/>
      <c r="RMM4" s="244"/>
      <c r="RMN4" s="244"/>
      <c r="RMO4" s="244"/>
      <c r="RMP4" s="244"/>
      <c r="RMQ4" s="244"/>
      <c r="RMR4" s="244"/>
      <c r="RMS4" s="244"/>
      <c r="RMT4" s="244"/>
      <c r="RMU4" s="244"/>
      <c r="RMV4" s="244"/>
      <c r="RMW4" s="244"/>
      <c r="RMX4" s="244"/>
      <c r="RMY4" s="244"/>
      <c r="RMZ4" s="244"/>
      <c r="RNA4" s="244"/>
      <c r="RNB4" s="244"/>
      <c r="RNC4" s="244"/>
      <c r="RND4" s="244"/>
      <c r="RNE4" s="244"/>
      <c r="RNF4" s="244"/>
      <c r="RNG4" s="244"/>
      <c r="RNH4" s="244"/>
      <c r="RNI4" s="244"/>
      <c r="RNJ4" s="244"/>
      <c r="RNK4" s="244"/>
      <c r="RNL4" s="244"/>
      <c r="RNM4" s="244"/>
      <c r="RNN4" s="244"/>
      <c r="RNO4" s="244"/>
      <c r="RNP4" s="244"/>
      <c r="RNQ4" s="244"/>
      <c r="RNR4" s="244"/>
      <c r="RNS4" s="244"/>
      <c r="RNT4" s="244"/>
      <c r="RNU4" s="244"/>
      <c r="RNV4" s="244"/>
      <c r="RNW4" s="244"/>
      <c r="RNX4" s="244"/>
      <c r="RNY4" s="244"/>
      <c r="RNZ4" s="244"/>
      <c r="ROA4" s="244"/>
      <c r="ROB4" s="244"/>
      <c r="ROC4" s="244"/>
      <c r="ROD4" s="244"/>
      <c r="ROE4" s="244"/>
      <c r="ROF4" s="244"/>
      <c r="ROG4" s="244"/>
      <c r="ROH4" s="244"/>
      <c r="ROI4" s="244"/>
      <c r="ROJ4" s="244"/>
      <c r="ROK4" s="244"/>
      <c r="ROL4" s="244"/>
      <c r="ROM4" s="244"/>
      <c r="RON4" s="244"/>
      <c r="ROO4" s="244"/>
      <c r="ROP4" s="244"/>
      <c r="ROQ4" s="244"/>
      <c r="ROR4" s="244"/>
      <c r="ROS4" s="244"/>
      <c r="ROT4" s="244"/>
      <c r="ROU4" s="244"/>
      <c r="ROV4" s="244"/>
      <c r="ROW4" s="244"/>
      <c r="ROX4" s="244"/>
      <c r="ROY4" s="244"/>
      <c r="ROZ4" s="244"/>
      <c r="RPA4" s="244"/>
      <c r="RPB4" s="244"/>
      <c r="RPC4" s="244"/>
      <c r="RPD4" s="244"/>
      <c r="RPE4" s="244"/>
      <c r="RPF4" s="244"/>
      <c r="RPG4" s="244"/>
      <c r="RPH4" s="244"/>
      <c r="RPI4" s="244"/>
      <c r="RPJ4" s="244"/>
      <c r="RPK4" s="244"/>
      <c r="RPL4" s="244"/>
      <c r="RPM4" s="244"/>
      <c r="RPN4" s="244"/>
      <c r="RPO4" s="244"/>
      <c r="RPP4" s="244"/>
      <c r="RPQ4" s="244"/>
      <c r="RPR4" s="244"/>
      <c r="RPS4" s="244"/>
      <c r="RPT4" s="244"/>
      <c r="RPU4" s="244"/>
      <c r="RPV4" s="244"/>
      <c r="RPW4" s="244"/>
      <c r="RPX4" s="244"/>
      <c r="RPY4" s="244"/>
      <c r="RPZ4" s="244"/>
      <c r="RQA4" s="244"/>
      <c r="RQB4" s="244"/>
      <c r="RQC4" s="244"/>
      <c r="RQD4" s="244"/>
      <c r="RQE4" s="244"/>
      <c r="RQF4" s="244"/>
      <c r="RQG4" s="244"/>
      <c r="RQH4" s="244"/>
      <c r="RQI4" s="244"/>
      <c r="RQJ4" s="244"/>
      <c r="RQK4" s="244"/>
      <c r="RQL4" s="244"/>
      <c r="RQM4" s="244"/>
      <c r="RQN4" s="244"/>
      <c r="RQO4" s="244"/>
      <c r="RQP4" s="244"/>
      <c r="RQQ4" s="244"/>
      <c r="RQR4" s="244"/>
      <c r="RQS4" s="244"/>
      <c r="RQT4" s="244"/>
      <c r="RQU4" s="244"/>
      <c r="RQV4" s="244"/>
      <c r="RQW4" s="244"/>
      <c r="RQX4" s="244"/>
      <c r="RQY4" s="244"/>
      <c r="RQZ4" s="244"/>
      <c r="RRA4" s="244"/>
      <c r="RRB4" s="244"/>
      <c r="RRC4" s="244"/>
      <c r="RRD4" s="244"/>
      <c r="RRE4" s="244"/>
      <c r="RRF4" s="244"/>
      <c r="RRG4" s="244"/>
      <c r="RRH4" s="244"/>
      <c r="RRI4" s="244"/>
      <c r="RRJ4" s="244"/>
      <c r="RRK4" s="244"/>
      <c r="RRL4" s="244"/>
      <c r="RRM4" s="244"/>
      <c r="RRN4" s="244"/>
      <c r="RRO4" s="244"/>
      <c r="RRP4" s="244"/>
      <c r="RRQ4" s="244"/>
      <c r="RRR4" s="244"/>
      <c r="RRS4" s="244"/>
      <c r="RRT4" s="244"/>
      <c r="RRU4" s="244"/>
      <c r="RRV4" s="244"/>
      <c r="RRW4" s="244"/>
      <c r="RRX4" s="244"/>
      <c r="RRY4" s="244"/>
      <c r="RRZ4" s="244"/>
      <c r="RSA4" s="244"/>
      <c r="RSB4" s="244"/>
      <c r="RSC4" s="244"/>
      <c r="RSD4" s="244"/>
      <c r="RSE4" s="244"/>
      <c r="RSF4" s="244"/>
      <c r="RSG4" s="244"/>
      <c r="RSH4" s="244"/>
      <c r="RSI4" s="244"/>
      <c r="RSJ4" s="244"/>
      <c r="RSK4" s="244"/>
      <c r="RSL4" s="244"/>
      <c r="RSM4" s="244"/>
      <c r="RSN4" s="244"/>
      <c r="RSO4" s="244"/>
      <c r="RSP4" s="244"/>
      <c r="RSQ4" s="244"/>
      <c r="RSR4" s="244"/>
      <c r="RSS4" s="244"/>
      <c r="RST4" s="244"/>
      <c r="RSU4" s="244"/>
      <c r="RSV4" s="244"/>
      <c r="RSW4" s="244"/>
      <c r="RSX4" s="244"/>
      <c r="RSY4" s="244"/>
      <c r="RSZ4" s="244"/>
      <c r="RTA4" s="244"/>
      <c r="RTB4" s="244"/>
      <c r="RTC4" s="244"/>
      <c r="RTD4" s="244"/>
      <c r="RTE4" s="244"/>
      <c r="RTF4" s="244"/>
      <c r="RTG4" s="244"/>
      <c r="RTH4" s="244"/>
      <c r="RTI4" s="244"/>
      <c r="RTJ4" s="244"/>
      <c r="RTK4" s="244"/>
      <c r="RTL4" s="244"/>
      <c r="RTM4" s="244"/>
      <c r="RTN4" s="244"/>
      <c r="RTO4" s="244"/>
      <c r="RTP4" s="244"/>
      <c r="RTQ4" s="244"/>
      <c r="RTR4" s="244"/>
      <c r="RTS4" s="244"/>
      <c r="RTT4" s="244"/>
      <c r="RTU4" s="244"/>
      <c r="RTV4" s="244"/>
      <c r="RTW4" s="244"/>
      <c r="RTX4" s="244"/>
      <c r="RTY4" s="244"/>
      <c r="RTZ4" s="244"/>
      <c r="RUA4" s="244"/>
      <c r="RUB4" s="244"/>
      <c r="RUC4" s="244"/>
      <c r="RUD4" s="244"/>
      <c r="RUE4" s="244"/>
      <c r="RUF4" s="244"/>
      <c r="RUG4" s="244"/>
      <c r="RUH4" s="244"/>
      <c r="RUI4" s="244"/>
      <c r="RUJ4" s="244"/>
      <c r="RUK4" s="244"/>
      <c r="RUL4" s="244"/>
      <c r="RUM4" s="244"/>
      <c r="RUN4" s="244"/>
      <c r="RUO4" s="244"/>
      <c r="RUP4" s="244"/>
      <c r="RUQ4" s="244"/>
      <c r="RUR4" s="244"/>
      <c r="RUS4" s="244"/>
      <c r="RUT4" s="244"/>
      <c r="RUU4" s="244"/>
      <c r="RUV4" s="244"/>
      <c r="RUW4" s="244"/>
      <c r="RUX4" s="244"/>
      <c r="RUY4" s="244"/>
      <c r="RUZ4" s="244"/>
      <c r="RVA4" s="244"/>
      <c r="RVB4" s="244"/>
      <c r="RVC4" s="244"/>
      <c r="RVD4" s="244"/>
      <c r="RVE4" s="244"/>
      <c r="RVF4" s="244"/>
      <c r="RVG4" s="244"/>
      <c r="RVH4" s="244"/>
      <c r="RVI4" s="244"/>
      <c r="RVJ4" s="244"/>
      <c r="RVK4" s="244"/>
      <c r="RVL4" s="244"/>
      <c r="RVM4" s="244"/>
      <c r="RVN4" s="244"/>
      <c r="RVO4" s="244"/>
      <c r="RVP4" s="244"/>
      <c r="RVQ4" s="244"/>
      <c r="RVR4" s="244"/>
      <c r="RVS4" s="244"/>
      <c r="RVT4" s="244"/>
      <c r="RVU4" s="244"/>
      <c r="RVV4" s="244"/>
      <c r="RVW4" s="244"/>
      <c r="RVX4" s="244"/>
      <c r="RVY4" s="244"/>
      <c r="RVZ4" s="244"/>
      <c r="RWA4" s="244"/>
      <c r="RWB4" s="244"/>
      <c r="RWC4" s="244"/>
      <c r="RWD4" s="244"/>
      <c r="RWE4" s="244"/>
      <c r="RWF4" s="244"/>
      <c r="RWG4" s="244"/>
      <c r="RWH4" s="244"/>
      <c r="RWI4" s="244"/>
      <c r="RWJ4" s="244"/>
      <c r="RWK4" s="244"/>
      <c r="RWL4" s="244"/>
      <c r="RWM4" s="244"/>
      <c r="RWN4" s="244"/>
      <c r="RWO4" s="244"/>
      <c r="RWP4" s="244"/>
      <c r="RWQ4" s="244"/>
      <c r="RWR4" s="244"/>
      <c r="RWS4" s="244"/>
      <c r="RWT4" s="244"/>
      <c r="RWU4" s="244"/>
      <c r="RWV4" s="244"/>
      <c r="RWW4" s="244"/>
      <c r="RWX4" s="244"/>
      <c r="RWY4" s="244"/>
      <c r="RWZ4" s="244"/>
      <c r="RXA4" s="244"/>
      <c r="RXB4" s="244"/>
      <c r="RXC4" s="244"/>
      <c r="RXD4" s="244"/>
      <c r="RXE4" s="244"/>
      <c r="RXF4" s="244"/>
      <c r="RXG4" s="244"/>
      <c r="RXH4" s="244"/>
      <c r="RXI4" s="244"/>
      <c r="RXJ4" s="244"/>
      <c r="RXK4" s="244"/>
      <c r="RXL4" s="244"/>
      <c r="RXM4" s="244"/>
      <c r="RXN4" s="244"/>
      <c r="RXO4" s="244"/>
      <c r="RXP4" s="244"/>
      <c r="RXQ4" s="244"/>
      <c r="RXR4" s="244"/>
      <c r="RXS4" s="244"/>
      <c r="RXT4" s="244"/>
      <c r="RXU4" s="244"/>
      <c r="RXV4" s="244"/>
      <c r="RXW4" s="244"/>
      <c r="RXX4" s="244"/>
      <c r="RXY4" s="244"/>
      <c r="RXZ4" s="244"/>
      <c r="RYA4" s="244"/>
      <c r="RYB4" s="244"/>
      <c r="RYC4" s="244"/>
      <c r="RYD4" s="244"/>
      <c r="RYE4" s="244"/>
      <c r="RYF4" s="244"/>
      <c r="RYG4" s="244"/>
      <c r="RYH4" s="244"/>
      <c r="RYI4" s="244"/>
      <c r="RYJ4" s="244"/>
      <c r="RYK4" s="244"/>
      <c r="RYL4" s="244"/>
      <c r="RYM4" s="244"/>
      <c r="RYN4" s="244"/>
      <c r="RYO4" s="244"/>
      <c r="RYP4" s="244"/>
      <c r="RYQ4" s="244"/>
      <c r="RYR4" s="244"/>
      <c r="RYS4" s="244"/>
      <c r="RYT4" s="244"/>
      <c r="RYU4" s="244"/>
      <c r="RYV4" s="244"/>
      <c r="RYW4" s="244"/>
      <c r="RYX4" s="244"/>
      <c r="RYY4" s="244"/>
      <c r="RYZ4" s="244"/>
      <c r="RZA4" s="244"/>
      <c r="RZB4" s="244"/>
      <c r="RZC4" s="244"/>
      <c r="RZD4" s="244"/>
      <c r="RZE4" s="244"/>
      <c r="RZF4" s="244"/>
      <c r="RZG4" s="244"/>
      <c r="RZH4" s="244"/>
      <c r="RZI4" s="244"/>
      <c r="RZJ4" s="244"/>
      <c r="RZK4" s="244"/>
      <c r="RZL4" s="244"/>
      <c r="RZM4" s="244"/>
      <c r="RZN4" s="244"/>
      <c r="RZO4" s="244"/>
      <c r="RZP4" s="244"/>
      <c r="RZQ4" s="244"/>
      <c r="RZR4" s="244"/>
      <c r="RZS4" s="244"/>
      <c r="RZT4" s="244"/>
      <c r="RZU4" s="244"/>
      <c r="RZV4" s="244"/>
      <c r="RZW4" s="244"/>
      <c r="RZX4" s="244"/>
      <c r="RZY4" s="244"/>
      <c r="RZZ4" s="244"/>
      <c r="SAA4" s="244"/>
      <c r="SAB4" s="244"/>
      <c r="SAC4" s="244"/>
      <c r="SAD4" s="244"/>
      <c r="SAE4" s="244"/>
      <c r="SAF4" s="244"/>
      <c r="SAG4" s="244"/>
      <c r="SAH4" s="244"/>
      <c r="SAI4" s="244"/>
      <c r="SAJ4" s="244"/>
      <c r="SAK4" s="244"/>
      <c r="SAL4" s="244"/>
      <c r="SAM4" s="244"/>
      <c r="SAN4" s="244"/>
      <c r="SAO4" s="244"/>
      <c r="SAP4" s="244"/>
      <c r="SAQ4" s="244"/>
      <c r="SAR4" s="244"/>
      <c r="SAS4" s="244"/>
      <c r="SAT4" s="244"/>
      <c r="SAU4" s="244"/>
      <c r="SAV4" s="244"/>
      <c r="SAW4" s="244"/>
      <c r="SAX4" s="244"/>
      <c r="SAY4" s="244"/>
      <c r="SAZ4" s="244"/>
      <c r="SBA4" s="244"/>
      <c r="SBB4" s="244"/>
      <c r="SBC4" s="244"/>
      <c r="SBD4" s="244"/>
      <c r="SBE4" s="244"/>
      <c r="SBF4" s="244"/>
      <c r="SBG4" s="244"/>
      <c r="SBH4" s="244"/>
      <c r="SBI4" s="244"/>
      <c r="SBJ4" s="244"/>
      <c r="SBK4" s="244"/>
      <c r="SBL4" s="244"/>
      <c r="SBM4" s="244"/>
      <c r="SBN4" s="244"/>
      <c r="SBO4" s="244"/>
      <c r="SBP4" s="244"/>
      <c r="SBQ4" s="244"/>
      <c r="SBR4" s="244"/>
      <c r="SBS4" s="244"/>
      <c r="SBT4" s="244"/>
      <c r="SBU4" s="244"/>
      <c r="SBV4" s="244"/>
      <c r="SBW4" s="244"/>
      <c r="SBX4" s="244"/>
      <c r="SBY4" s="244"/>
      <c r="SBZ4" s="244"/>
      <c r="SCA4" s="244"/>
      <c r="SCB4" s="244"/>
      <c r="SCC4" s="244"/>
      <c r="SCD4" s="244"/>
      <c r="SCE4" s="244"/>
      <c r="SCF4" s="244"/>
      <c r="SCG4" s="244"/>
      <c r="SCH4" s="244"/>
      <c r="SCI4" s="244"/>
      <c r="SCJ4" s="244"/>
      <c r="SCK4" s="244"/>
      <c r="SCL4" s="244"/>
      <c r="SCM4" s="244"/>
      <c r="SCN4" s="244"/>
      <c r="SCO4" s="244"/>
      <c r="SCP4" s="244"/>
      <c r="SCQ4" s="244"/>
      <c r="SCR4" s="244"/>
      <c r="SCS4" s="244"/>
      <c r="SCT4" s="244"/>
      <c r="SCU4" s="244"/>
      <c r="SCV4" s="244"/>
      <c r="SCW4" s="244"/>
      <c r="SCX4" s="244"/>
      <c r="SCY4" s="244"/>
      <c r="SCZ4" s="244"/>
      <c r="SDA4" s="244"/>
      <c r="SDB4" s="244"/>
      <c r="SDC4" s="244"/>
      <c r="SDD4" s="244"/>
      <c r="SDE4" s="244"/>
      <c r="SDF4" s="244"/>
      <c r="SDG4" s="244"/>
      <c r="SDH4" s="244"/>
      <c r="SDI4" s="244"/>
      <c r="SDJ4" s="244"/>
      <c r="SDK4" s="244"/>
      <c r="SDL4" s="244"/>
      <c r="SDM4" s="244"/>
      <c r="SDN4" s="244"/>
      <c r="SDO4" s="244"/>
      <c r="SDP4" s="244"/>
      <c r="SDQ4" s="244"/>
      <c r="SDR4" s="244"/>
      <c r="SDS4" s="244"/>
      <c r="SDT4" s="244"/>
      <c r="SDU4" s="244"/>
      <c r="SDV4" s="244"/>
      <c r="SDW4" s="244"/>
      <c r="SDX4" s="244"/>
      <c r="SDY4" s="244"/>
      <c r="SDZ4" s="244"/>
      <c r="SEA4" s="244"/>
      <c r="SEB4" s="244"/>
      <c r="SEC4" s="244"/>
      <c r="SED4" s="244"/>
      <c r="SEE4" s="244"/>
      <c r="SEF4" s="244"/>
      <c r="SEG4" s="244"/>
      <c r="SEH4" s="244"/>
      <c r="SEI4" s="244"/>
      <c r="SEJ4" s="244"/>
      <c r="SEK4" s="244"/>
      <c r="SEL4" s="244"/>
      <c r="SEM4" s="244"/>
      <c r="SEN4" s="244"/>
      <c r="SEO4" s="244"/>
      <c r="SEP4" s="244"/>
      <c r="SEQ4" s="244"/>
      <c r="SER4" s="244"/>
      <c r="SES4" s="244"/>
      <c r="SET4" s="244"/>
      <c r="SEU4" s="244"/>
      <c r="SEV4" s="244"/>
      <c r="SEW4" s="244"/>
      <c r="SEX4" s="244"/>
      <c r="SEY4" s="244"/>
      <c r="SEZ4" s="244"/>
      <c r="SFA4" s="244"/>
      <c r="SFB4" s="244"/>
      <c r="SFC4" s="244"/>
      <c r="SFD4" s="244"/>
      <c r="SFE4" s="244"/>
      <c r="SFF4" s="244"/>
      <c r="SFG4" s="244"/>
      <c r="SFH4" s="244"/>
      <c r="SFI4" s="244"/>
      <c r="SFJ4" s="244"/>
      <c r="SFK4" s="244"/>
      <c r="SFL4" s="244"/>
      <c r="SFM4" s="244"/>
      <c r="SFN4" s="244"/>
      <c r="SFO4" s="244"/>
      <c r="SFP4" s="244"/>
      <c r="SFQ4" s="244"/>
      <c r="SFR4" s="244"/>
      <c r="SFS4" s="244"/>
      <c r="SFT4" s="244"/>
      <c r="SFU4" s="244"/>
      <c r="SFV4" s="244"/>
      <c r="SFW4" s="244"/>
      <c r="SFX4" s="244"/>
      <c r="SFY4" s="244"/>
      <c r="SFZ4" s="244"/>
      <c r="SGA4" s="244"/>
      <c r="SGB4" s="244"/>
      <c r="SGC4" s="244"/>
      <c r="SGD4" s="244"/>
      <c r="SGE4" s="244"/>
      <c r="SGF4" s="244"/>
      <c r="SGG4" s="244"/>
      <c r="SGH4" s="244"/>
      <c r="SGI4" s="244"/>
      <c r="SGJ4" s="244"/>
      <c r="SGK4" s="244"/>
      <c r="SGL4" s="244"/>
      <c r="SGM4" s="244"/>
      <c r="SGN4" s="244"/>
      <c r="SGO4" s="244"/>
      <c r="SGP4" s="244"/>
      <c r="SGQ4" s="244"/>
      <c r="SGR4" s="244"/>
      <c r="SGS4" s="244"/>
      <c r="SGT4" s="244"/>
      <c r="SGU4" s="244"/>
      <c r="SGV4" s="244"/>
      <c r="SGW4" s="244"/>
      <c r="SGX4" s="244"/>
      <c r="SGY4" s="244"/>
      <c r="SGZ4" s="244"/>
      <c r="SHA4" s="244"/>
      <c r="SHB4" s="244"/>
      <c r="SHC4" s="244"/>
      <c r="SHD4" s="244"/>
      <c r="SHE4" s="244"/>
      <c r="SHF4" s="244"/>
      <c r="SHG4" s="244"/>
      <c r="SHH4" s="244"/>
      <c r="SHI4" s="244"/>
      <c r="SHJ4" s="244"/>
      <c r="SHK4" s="244"/>
      <c r="SHL4" s="244"/>
      <c r="SHM4" s="244"/>
      <c r="SHN4" s="244"/>
      <c r="SHO4" s="244"/>
      <c r="SHP4" s="244"/>
      <c r="SHQ4" s="244"/>
      <c r="SHR4" s="244"/>
      <c r="SHS4" s="244"/>
      <c r="SHT4" s="244"/>
      <c r="SHU4" s="244"/>
      <c r="SHV4" s="244"/>
      <c r="SHW4" s="244"/>
      <c r="SHX4" s="244"/>
      <c r="SHY4" s="244"/>
      <c r="SHZ4" s="244"/>
      <c r="SIA4" s="244"/>
      <c r="SIB4" s="244"/>
      <c r="SIC4" s="244"/>
      <c r="SID4" s="244"/>
      <c r="SIE4" s="244"/>
      <c r="SIF4" s="244"/>
      <c r="SIG4" s="244"/>
      <c r="SIH4" s="244"/>
      <c r="SII4" s="244"/>
      <c r="SIJ4" s="244"/>
      <c r="SIK4" s="244"/>
      <c r="SIL4" s="244"/>
      <c r="SIM4" s="244"/>
      <c r="SIN4" s="244"/>
      <c r="SIO4" s="244"/>
      <c r="SIP4" s="244"/>
      <c r="SIQ4" s="244"/>
      <c r="SIR4" s="244"/>
      <c r="SIS4" s="244"/>
      <c r="SIT4" s="244"/>
      <c r="SIU4" s="244"/>
      <c r="SIV4" s="244"/>
      <c r="SIW4" s="244"/>
      <c r="SIX4" s="244"/>
      <c r="SIY4" s="244"/>
      <c r="SIZ4" s="244"/>
      <c r="SJA4" s="244"/>
      <c r="SJB4" s="244"/>
      <c r="SJC4" s="244"/>
      <c r="SJD4" s="244"/>
      <c r="SJE4" s="244"/>
      <c r="SJF4" s="244"/>
      <c r="SJG4" s="244"/>
      <c r="SJH4" s="244"/>
      <c r="SJI4" s="244"/>
      <c r="SJJ4" s="244"/>
      <c r="SJK4" s="244"/>
      <c r="SJL4" s="244"/>
      <c r="SJM4" s="244"/>
      <c r="SJN4" s="244"/>
      <c r="SJO4" s="244"/>
      <c r="SJP4" s="244"/>
      <c r="SJQ4" s="244"/>
      <c r="SJR4" s="244"/>
      <c r="SJS4" s="244"/>
      <c r="SJT4" s="244"/>
      <c r="SJU4" s="244"/>
      <c r="SJV4" s="244"/>
      <c r="SJW4" s="244"/>
      <c r="SJX4" s="244"/>
      <c r="SJY4" s="244"/>
      <c r="SJZ4" s="244"/>
      <c r="SKA4" s="244"/>
      <c r="SKB4" s="244"/>
      <c r="SKC4" s="244"/>
      <c r="SKD4" s="244"/>
      <c r="SKE4" s="244"/>
      <c r="SKF4" s="244"/>
      <c r="SKG4" s="244"/>
      <c r="SKH4" s="244"/>
      <c r="SKI4" s="244"/>
      <c r="SKJ4" s="244"/>
      <c r="SKK4" s="244"/>
      <c r="SKL4" s="244"/>
      <c r="SKM4" s="244"/>
      <c r="SKN4" s="244"/>
      <c r="SKO4" s="244"/>
      <c r="SKP4" s="244"/>
      <c r="SKQ4" s="244"/>
      <c r="SKR4" s="244"/>
      <c r="SKS4" s="244"/>
      <c r="SKT4" s="244"/>
      <c r="SKU4" s="244"/>
      <c r="SKV4" s="244"/>
      <c r="SKW4" s="244"/>
      <c r="SKX4" s="244"/>
      <c r="SKY4" s="244"/>
      <c r="SKZ4" s="244"/>
      <c r="SLA4" s="244"/>
      <c r="SLB4" s="244"/>
      <c r="SLC4" s="244"/>
      <c r="SLD4" s="244"/>
      <c r="SLE4" s="244"/>
      <c r="SLF4" s="244"/>
      <c r="SLG4" s="244"/>
      <c r="SLH4" s="244"/>
      <c r="SLI4" s="244"/>
      <c r="SLJ4" s="244"/>
      <c r="SLK4" s="244"/>
      <c r="SLL4" s="244"/>
      <c r="SLM4" s="244"/>
      <c r="SLN4" s="244"/>
      <c r="SLO4" s="244"/>
      <c r="SLP4" s="244"/>
      <c r="SLQ4" s="244"/>
      <c r="SLR4" s="244"/>
      <c r="SLS4" s="244"/>
      <c r="SLT4" s="244"/>
      <c r="SLU4" s="244"/>
      <c r="SLV4" s="244"/>
      <c r="SLW4" s="244"/>
      <c r="SLX4" s="244"/>
      <c r="SLY4" s="244"/>
      <c r="SLZ4" s="244"/>
      <c r="SMA4" s="244"/>
      <c r="SMB4" s="244"/>
      <c r="SMC4" s="244"/>
      <c r="SMD4" s="244"/>
      <c r="SME4" s="244"/>
      <c r="SMF4" s="244"/>
      <c r="SMG4" s="244"/>
      <c r="SMH4" s="244"/>
      <c r="SMI4" s="244"/>
      <c r="SMJ4" s="244"/>
      <c r="SMK4" s="244"/>
      <c r="SML4" s="244"/>
      <c r="SMM4" s="244"/>
      <c r="SMN4" s="244"/>
      <c r="SMO4" s="244"/>
      <c r="SMP4" s="244"/>
      <c r="SMQ4" s="244"/>
      <c r="SMR4" s="244"/>
      <c r="SMS4" s="244"/>
      <c r="SMT4" s="244"/>
      <c r="SMU4" s="244"/>
      <c r="SMV4" s="244"/>
      <c r="SMW4" s="244"/>
      <c r="SMX4" s="244"/>
      <c r="SMY4" s="244"/>
      <c r="SMZ4" s="244"/>
      <c r="SNA4" s="244"/>
      <c r="SNB4" s="244"/>
      <c r="SNC4" s="244"/>
      <c r="SND4" s="244"/>
      <c r="SNE4" s="244"/>
      <c r="SNF4" s="244"/>
      <c r="SNG4" s="244"/>
      <c r="SNH4" s="244"/>
      <c r="SNI4" s="244"/>
      <c r="SNJ4" s="244"/>
      <c r="SNK4" s="244"/>
      <c r="SNL4" s="244"/>
      <c r="SNM4" s="244"/>
      <c r="SNN4" s="244"/>
      <c r="SNO4" s="244"/>
      <c r="SNP4" s="244"/>
      <c r="SNQ4" s="244"/>
      <c r="SNR4" s="244"/>
      <c r="SNS4" s="244"/>
      <c r="SNT4" s="244"/>
      <c r="SNU4" s="244"/>
      <c r="SNV4" s="244"/>
      <c r="SNW4" s="244"/>
      <c r="SNX4" s="244"/>
      <c r="SNY4" s="244"/>
      <c r="SNZ4" s="244"/>
      <c r="SOA4" s="244"/>
      <c r="SOB4" s="244"/>
      <c r="SOC4" s="244"/>
      <c r="SOD4" s="244"/>
      <c r="SOE4" s="244"/>
      <c r="SOF4" s="244"/>
      <c r="SOG4" s="244"/>
      <c r="SOH4" s="244"/>
      <c r="SOI4" s="244"/>
      <c r="SOJ4" s="244"/>
      <c r="SOK4" s="244"/>
      <c r="SOL4" s="244"/>
      <c r="SOM4" s="244"/>
      <c r="SON4" s="244"/>
      <c r="SOO4" s="244"/>
      <c r="SOP4" s="244"/>
      <c r="SOQ4" s="244"/>
      <c r="SOR4" s="244"/>
      <c r="SOS4" s="244"/>
      <c r="SOT4" s="244"/>
      <c r="SOU4" s="244"/>
      <c r="SOV4" s="244"/>
      <c r="SOW4" s="244"/>
      <c r="SOX4" s="244"/>
      <c r="SOY4" s="244"/>
      <c r="SOZ4" s="244"/>
      <c r="SPA4" s="244"/>
      <c r="SPB4" s="244"/>
      <c r="SPC4" s="244"/>
      <c r="SPD4" s="244"/>
      <c r="SPE4" s="244"/>
      <c r="SPF4" s="244"/>
      <c r="SPG4" s="244"/>
      <c r="SPH4" s="244"/>
      <c r="SPI4" s="244"/>
      <c r="SPJ4" s="244"/>
      <c r="SPK4" s="244"/>
      <c r="SPL4" s="244"/>
      <c r="SPM4" s="244"/>
      <c r="SPN4" s="244"/>
      <c r="SPO4" s="244"/>
      <c r="SPP4" s="244"/>
      <c r="SPQ4" s="244"/>
      <c r="SPR4" s="244"/>
      <c r="SPS4" s="244"/>
      <c r="SPT4" s="244"/>
      <c r="SPU4" s="244"/>
      <c r="SPV4" s="244"/>
      <c r="SPW4" s="244"/>
      <c r="SPX4" s="244"/>
      <c r="SPY4" s="244"/>
      <c r="SPZ4" s="244"/>
      <c r="SQA4" s="244"/>
      <c r="SQB4" s="244"/>
      <c r="SQC4" s="244"/>
      <c r="SQD4" s="244"/>
      <c r="SQE4" s="244"/>
      <c r="SQF4" s="244"/>
      <c r="SQG4" s="244"/>
      <c r="SQH4" s="244"/>
      <c r="SQI4" s="244"/>
      <c r="SQJ4" s="244"/>
      <c r="SQK4" s="244"/>
      <c r="SQL4" s="244"/>
      <c r="SQM4" s="244"/>
      <c r="SQN4" s="244"/>
      <c r="SQO4" s="244"/>
      <c r="SQP4" s="244"/>
      <c r="SQQ4" s="244"/>
      <c r="SQR4" s="244"/>
      <c r="SQS4" s="244"/>
      <c r="SQT4" s="244"/>
      <c r="SQU4" s="244"/>
      <c r="SQV4" s="244"/>
      <c r="SQW4" s="244"/>
      <c r="SQX4" s="244"/>
      <c r="SQY4" s="244"/>
      <c r="SQZ4" s="244"/>
      <c r="SRA4" s="244"/>
      <c r="SRB4" s="244"/>
      <c r="SRC4" s="244"/>
      <c r="SRD4" s="244"/>
      <c r="SRE4" s="244"/>
      <c r="SRF4" s="244"/>
      <c r="SRG4" s="244"/>
      <c r="SRH4" s="244"/>
      <c r="SRI4" s="244"/>
      <c r="SRJ4" s="244"/>
      <c r="SRK4" s="244"/>
      <c r="SRL4" s="244"/>
      <c r="SRM4" s="244"/>
      <c r="SRN4" s="244"/>
      <c r="SRO4" s="244"/>
      <c r="SRP4" s="244"/>
      <c r="SRQ4" s="244"/>
      <c r="SRR4" s="244"/>
      <c r="SRS4" s="244"/>
      <c r="SRT4" s="244"/>
      <c r="SRU4" s="244"/>
      <c r="SRV4" s="244"/>
      <c r="SRW4" s="244"/>
      <c r="SRX4" s="244"/>
      <c r="SRY4" s="244"/>
      <c r="SRZ4" s="244"/>
      <c r="SSA4" s="244"/>
      <c r="SSB4" s="244"/>
      <c r="SSC4" s="244"/>
      <c r="SSD4" s="244"/>
      <c r="SSE4" s="244"/>
      <c r="SSF4" s="244"/>
      <c r="SSG4" s="244"/>
      <c r="SSH4" s="244"/>
      <c r="SSI4" s="244"/>
      <c r="SSJ4" s="244"/>
      <c r="SSK4" s="244"/>
      <c r="SSL4" s="244"/>
      <c r="SSM4" s="244"/>
      <c r="SSN4" s="244"/>
      <c r="SSO4" s="244"/>
      <c r="SSP4" s="244"/>
      <c r="SSQ4" s="244"/>
      <c r="SSR4" s="244"/>
      <c r="SSS4" s="244"/>
      <c r="SST4" s="244"/>
      <c r="SSU4" s="244"/>
      <c r="SSV4" s="244"/>
      <c r="SSW4" s="244"/>
      <c r="SSX4" s="244"/>
      <c r="SSY4" s="244"/>
      <c r="SSZ4" s="244"/>
      <c r="STA4" s="244"/>
      <c r="STB4" s="244"/>
      <c r="STC4" s="244"/>
      <c r="STD4" s="244"/>
      <c r="STE4" s="244"/>
      <c r="STF4" s="244"/>
      <c r="STG4" s="244"/>
      <c r="STH4" s="244"/>
      <c r="STI4" s="244"/>
      <c r="STJ4" s="244"/>
      <c r="STK4" s="244"/>
      <c r="STL4" s="244"/>
      <c r="STM4" s="244"/>
      <c r="STN4" s="244"/>
      <c r="STO4" s="244"/>
      <c r="STP4" s="244"/>
      <c r="STQ4" s="244"/>
      <c r="STR4" s="244"/>
      <c r="STS4" s="244"/>
      <c r="STT4" s="244"/>
      <c r="STU4" s="244"/>
      <c r="STV4" s="244"/>
      <c r="STW4" s="244"/>
      <c r="STX4" s="244"/>
      <c r="STY4" s="244"/>
      <c r="STZ4" s="244"/>
      <c r="SUA4" s="244"/>
      <c r="SUB4" s="244"/>
      <c r="SUC4" s="244"/>
      <c r="SUD4" s="244"/>
      <c r="SUE4" s="244"/>
      <c r="SUF4" s="244"/>
      <c r="SUG4" s="244"/>
      <c r="SUH4" s="244"/>
      <c r="SUI4" s="244"/>
      <c r="SUJ4" s="244"/>
      <c r="SUK4" s="244"/>
      <c r="SUL4" s="244"/>
      <c r="SUM4" s="244"/>
      <c r="SUN4" s="244"/>
      <c r="SUO4" s="244"/>
      <c r="SUP4" s="244"/>
      <c r="SUQ4" s="244"/>
      <c r="SUR4" s="244"/>
      <c r="SUS4" s="244"/>
      <c r="SUT4" s="244"/>
      <c r="SUU4" s="244"/>
      <c r="SUV4" s="244"/>
      <c r="SUW4" s="244"/>
      <c r="SUX4" s="244"/>
      <c r="SUY4" s="244"/>
      <c r="SUZ4" s="244"/>
      <c r="SVA4" s="244"/>
      <c r="SVB4" s="244"/>
      <c r="SVC4" s="244"/>
      <c r="SVD4" s="244"/>
      <c r="SVE4" s="244"/>
      <c r="SVF4" s="244"/>
      <c r="SVG4" s="244"/>
      <c r="SVH4" s="244"/>
      <c r="SVI4" s="244"/>
      <c r="SVJ4" s="244"/>
      <c r="SVK4" s="244"/>
      <c r="SVL4" s="244"/>
      <c r="SVM4" s="244"/>
      <c r="SVN4" s="244"/>
      <c r="SVO4" s="244"/>
      <c r="SVP4" s="244"/>
      <c r="SVQ4" s="244"/>
      <c r="SVR4" s="244"/>
      <c r="SVS4" s="244"/>
      <c r="SVT4" s="244"/>
      <c r="SVU4" s="244"/>
      <c r="SVV4" s="244"/>
      <c r="SVW4" s="244"/>
      <c r="SVX4" s="244"/>
      <c r="SVY4" s="244"/>
      <c r="SVZ4" s="244"/>
      <c r="SWA4" s="244"/>
      <c r="SWB4" s="244"/>
      <c r="SWC4" s="244"/>
      <c r="SWD4" s="244"/>
      <c r="SWE4" s="244"/>
      <c r="SWF4" s="244"/>
      <c r="SWG4" s="244"/>
      <c r="SWH4" s="244"/>
      <c r="SWI4" s="244"/>
      <c r="SWJ4" s="244"/>
      <c r="SWK4" s="244"/>
      <c r="SWL4" s="244"/>
      <c r="SWM4" s="244"/>
      <c r="SWN4" s="244"/>
      <c r="SWO4" s="244"/>
      <c r="SWP4" s="244"/>
      <c r="SWQ4" s="244"/>
      <c r="SWR4" s="244"/>
      <c r="SWS4" s="244"/>
      <c r="SWT4" s="244"/>
      <c r="SWU4" s="244"/>
      <c r="SWV4" s="244"/>
      <c r="SWW4" s="244"/>
      <c r="SWX4" s="244"/>
      <c r="SWY4" s="244"/>
      <c r="SWZ4" s="244"/>
      <c r="SXA4" s="244"/>
      <c r="SXB4" s="244"/>
      <c r="SXC4" s="244"/>
      <c r="SXD4" s="244"/>
      <c r="SXE4" s="244"/>
      <c r="SXF4" s="244"/>
      <c r="SXG4" s="244"/>
      <c r="SXH4" s="244"/>
      <c r="SXI4" s="244"/>
      <c r="SXJ4" s="244"/>
      <c r="SXK4" s="244"/>
      <c r="SXL4" s="244"/>
      <c r="SXM4" s="244"/>
      <c r="SXN4" s="244"/>
      <c r="SXO4" s="244"/>
      <c r="SXP4" s="244"/>
      <c r="SXQ4" s="244"/>
      <c r="SXR4" s="244"/>
      <c r="SXS4" s="244"/>
      <c r="SXT4" s="244"/>
      <c r="SXU4" s="244"/>
      <c r="SXV4" s="244"/>
      <c r="SXW4" s="244"/>
      <c r="SXX4" s="244"/>
      <c r="SXY4" s="244"/>
      <c r="SXZ4" s="244"/>
      <c r="SYA4" s="244"/>
      <c r="SYB4" s="244"/>
      <c r="SYC4" s="244"/>
      <c r="SYD4" s="244"/>
      <c r="SYE4" s="244"/>
      <c r="SYF4" s="244"/>
      <c r="SYG4" s="244"/>
      <c r="SYH4" s="244"/>
      <c r="SYI4" s="244"/>
      <c r="SYJ4" s="244"/>
      <c r="SYK4" s="244"/>
      <c r="SYL4" s="244"/>
      <c r="SYM4" s="244"/>
      <c r="SYN4" s="244"/>
      <c r="SYO4" s="244"/>
      <c r="SYP4" s="244"/>
      <c r="SYQ4" s="244"/>
      <c r="SYR4" s="244"/>
      <c r="SYS4" s="244"/>
      <c r="SYT4" s="244"/>
      <c r="SYU4" s="244"/>
      <c r="SYV4" s="244"/>
      <c r="SYW4" s="244"/>
      <c r="SYX4" s="244"/>
      <c r="SYY4" s="244"/>
      <c r="SYZ4" s="244"/>
      <c r="SZA4" s="244"/>
      <c r="SZB4" s="244"/>
      <c r="SZC4" s="244"/>
      <c r="SZD4" s="244"/>
      <c r="SZE4" s="244"/>
      <c r="SZF4" s="244"/>
      <c r="SZG4" s="244"/>
      <c r="SZH4" s="244"/>
      <c r="SZI4" s="244"/>
      <c r="SZJ4" s="244"/>
      <c r="SZK4" s="244"/>
      <c r="SZL4" s="244"/>
      <c r="SZM4" s="244"/>
      <c r="SZN4" s="244"/>
      <c r="SZO4" s="244"/>
      <c r="SZP4" s="244"/>
      <c r="SZQ4" s="244"/>
      <c r="SZR4" s="244"/>
      <c r="SZS4" s="244"/>
      <c r="SZT4" s="244"/>
      <c r="SZU4" s="244"/>
      <c r="SZV4" s="244"/>
      <c r="SZW4" s="244"/>
      <c r="SZX4" s="244"/>
      <c r="SZY4" s="244"/>
      <c r="SZZ4" s="244"/>
      <c r="TAA4" s="244"/>
      <c r="TAB4" s="244"/>
      <c r="TAC4" s="244"/>
      <c r="TAD4" s="244"/>
      <c r="TAE4" s="244"/>
      <c r="TAF4" s="244"/>
      <c r="TAG4" s="244"/>
      <c r="TAH4" s="244"/>
      <c r="TAI4" s="244"/>
      <c r="TAJ4" s="244"/>
      <c r="TAK4" s="244"/>
      <c r="TAL4" s="244"/>
      <c r="TAM4" s="244"/>
      <c r="TAN4" s="244"/>
      <c r="TAO4" s="244"/>
      <c r="TAP4" s="244"/>
      <c r="TAQ4" s="244"/>
      <c r="TAR4" s="244"/>
      <c r="TAS4" s="244"/>
      <c r="TAT4" s="244"/>
      <c r="TAU4" s="244"/>
      <c r="TAV4" s="244"/>
      <c r="TAW4" s="244"/>
      <c r="TAX4" s="244"/>
      <c r="TAY4" s="244"/>
      <c r="TAZ4" s="244"/>
      <c r="TBA4" s="244"/>
      <c r="TBB4" s="244"/>
      <c r="TBC4" s="244"/>
      <c r="TBD4" s="244"/>
      <c r="TBE4" s="244"/>
      <c r="TBF4" s="244"/>
      <c r="TBG4" s="244"/>
      <c r="TBH4" s="244"/>
      <c r="TBI4" s="244"/>
      <c r="TBJ4" s="244"/>
      <c r="TBK4" s="244"/>
      <c r="TBL4" s="244"/>
      <c r="TBM4" s="244"/>
      <c r="TBN4" s="244"/>
      <c r="TBO4" s="244"/>
      <c r="TBP4" s="244"/>
      <c r="TBQ4" s="244"/>
      <c r="TBR4" s="244"/>
      <c r="TBS4" s="244"/>
      <c r="TBT4" s="244"/>
      <c r="TBU4" s="244"/>
      <c r="TBV4" s="244"/>
      <c r="TBW4" s="244"/>
      <c r="TBX4" s="244"/>
      <c r="TBY4" s="244"/>
      <c r="TBZ4" s="244"/>
      <c r="TCA4" s="244"/>
      <c r="TCB4" s="244"/>
      <c r="TCC4" s="244"/>
      <c r="TCD4" s="244"/>
      <c r="TCE4" s="244"/>
      <c r="TCF4" s="244"/>
      <c r="TCG4" s="244"/>
      <c r="TCH4" s="244"/>
      <c r="TCI4" s="244"/>
      <c r="TCJ4" s="244"/>
      <c r="TCK4" s="244"/>
      <c r="TCL4" s="244"/>
      <c r="TCM4" s="244"/>
      <c r="TCN4" s="244"/>
      <c r="TCO4" s="244"/>
      <c r="TCP4" s="244"/>
      <c r="TCQ4" s="244"/>
      <c r="TCR4" s="244"/>
      <c r="TCS4" s="244"/>
      <c r="TCT4" s="244"/>
      <c r="TCU4" s="244"/>
      <c r="TCV4" s="244"/>
      <c r="TCW4" s="244"/>
      <c r="TCX4" s="244"/>
      <c r="TCY4" s="244"/>
      <c r="TCZ4" s="244"/>
      <c r="TDA4" s="244"/>
      <c r="TDB4" s="244"/>
      <c r="TDC4" s="244"/>
      <c r="TDD4" s="244"/>
      <c r="TDE4" s="244"/>
      <c r="TDF4" s="244"/>
      <c r="TDG4" s="244"/>
      <c r="TDH4" s="244"/>
      <c r="TDI4" s="244"/>
      <c r="TDJ4" s="244"/>
      <c r="TDK4" s="244"/>
      <c r="TDL4" s="244"/>
      <c r="TDM4" s="244"/>
      <c r="TDN4" s="244"/>
      <c r="TDO4" s="244"/>
      <c r="TDP4" s="244"/>
      <c r="TDQ4" s="244"/>
      <c r="TDR4" s="244"/>
      <c r="TDS4" s="244"/>
      <c r="TDT4" s="244"/>
      <c r="TDU4" s="244"/>
      <c r="TDV4" s="244"/>
      <c r="TDW4" s="244"/>
      <c r="TDX4" s="244"/>
      <c r="TDY4" s="244"/>
      <c r="TDZ4" s="244"/>
      <c r="TEA4" s="244"/>
      <c r="TEB4" s="244"/>
      <c r="TEC4" s="244"/>
      <c r="TED4" s="244"/>
      <c r="TEE4" s="244"/>
      <c r="TEF4" s="244"/>
      <c r="TEG4" s="244"/>
      <c r="TEH4" s="244"/>
      <c r="TEI4" s="244"/>
      <c r="TEJ4" s="244"/>
      <c r="TEK4" s="244"/>
      <c r="TEL4" s="244"/>
      <c r="TEM4" s="244"/>
      <c r="TEN4" s="244"/>
      <c r="TEO4" s="244"/>
      <c r="TEP4" s="244"/>
      <c r="TEQ4" s="244"/>
      <c r="TER4" s="244"/>
      <c r="TES4" s="244"/>
      <c r="TET4" s="244"/>
      <c r="TEU4" s="244"/>
      <c r="TEV4" s="244"/>
      <c r="TEW4" s="244"/>
      <c r="TEX4" s="244"/>
      <c r="TEY4" s="244"/>
      <c r="TEZ4" s="244"/>
      <c r="TFA4" s="244"/>
      <c r="TFB4" s="244"/>
      <c r="TFC4" s="244"/>
      <c r="TFD4" s="244"/>
      <c r="TFE4" s="244"/>
      <c r="TFF4" s="244"/>
      <c r="TFG4" s="244"/>
      <c r="TFH4" s="244"/>
      <c r="TFI4" s="244"/>
      <c r="TFJ4" s="244"/>
      <c r="TFK4" s="244"/>
      <c r="TFL4" s="244"/>
      <c r="TFM4" s="244"/>
      <c r="TFN4" s="244"/>
      <c r="TFO4" s="244"/>
      <c r="TFP4" s="244"/>
      <c r="TFQ4" s="244"/>
      <c r="TFR4" s="244"/>
      <c r="TFS4" s="244"/>
      <c r="TFT4" s="244"/>
      <c r="TFU4" s="244"/>
      <c r="TFV4" s="244"/>
      <c r="TFW4" s="244"/>
      <c r="TFX4" s="244"/>
      <c r="TFY4" s="244"/>
      <c r="TFZ4" s="244"/>
      <c r="TGA4" s="244"/>
      <c r="TGB4" s="244"/>
      <c r="TGC4" s="244"/>
      <c r="TGD4" s="244"/>
      <c r="TGE4" s="244"/>
      <c r="TGF4" s="244"/>
      <c r="TGG4" s="244"/>
      <c r="TGH4" s="244"/>
      <c r="TGI4" s="244"/>
      <c r="TGJ4" s="244"/>
      <c r="TGK4" s="244"/>
      <c r="TGL4" s="244"/>
      <c r="TGM4" s="244"/>
      <c r="TGN4" s="244"/>
      <c r="TGO4" s="244"/>
      <c r="TGP4" s="244"/>
      <c r="TGQ4" s="244"/>
      <c r="TGR4" s="244"/>
      <c r="TGS4" s="244"/>
      <c r="TGT4" s="244"/>
      <c r="TGU4" s="244"/>
      <c r="TGV4" s="244"/>
      <c r="TGW4" s="244"/>
      <c r="TGX4" s="244"/>
      <c r="TGY4" s="244"/>
      <c r="TGZ4" s="244"/>
      <c r="THA4" s="244"/>
      <c r="THB4" s="244"/>
      <c r="THC4" s="244"/>
      <c r="THD4" s="244"/>
      <c r="THE4" s="244"/>
      <c r="THF4" s="244"/>
      <c r="THG4" s="244"/>
      <c r="THH4" s="244"/>
      <c r="THI4" s="244"/>
      <c r="THJ4" s="244"/>
      <c r="THK4" s="244"/>
      <c r="THL4" s="244"/>
      <c r="THM4" s="244"/>
      <c r="THN4" s="244"/>
      <c r="THO4" s="244"/>
      <c r="THP4" s="244"/>
      <c r="THQ4" s="244"/>
      <c r="THR4" s="244"/>
      <c r="THS4" s="244"/>
      <c r="THT4" s="244"/>
      <c r="THU4" s="244"/>
      <c r="THV4" s="244"/>
      <c r="THW4" s="244"/>
      <c r="THX4" s="244"/>
      <c r="THY4" s="244"/>
      <c r="THZ4" s="244"/>
      <c r="TIA4" s="244"/>
      <c r="TIB4" s="244"/>
      <c r="TIC4" s="244"/>
      <c r="TID4" s="244"/>
      <c r="TIE4" s="244"/>
      <c r="TIF4" s="244"/>
      <c r="TIG4" s="244"/>
      <c r="TIH4" s="244"/>
      <c r="TII4" s="244"/>
      <c r="TIJ4" s="244"/>
      <c r="TIK4" s="244"/>
      <c r="TIL4" s="244"/>
      <c r="TIM4" s="244"/>
      <c r="TIN4" s="244"/>
      <c r="TIO4" s="244"/>
      <c r="TIP4" s="244"/>
      <c r="TIQ4" s="244"/>
      <c r="TIR4" s="244"/>
      <c r="TIS4" s="244"/>
      <c r="TIT4" s="244"/>
      <c r="TIU4" s="244"/>
      <c r="TIV4" s="244"/>
      <c r="TIW4" s="244"/>
      <c r="TIX4" s="244"/>
      <c r="TIY4" s="244"/>
      <c r="TIZ4" s="244"/>
      <c r="TJA4" s="244"/>
      <c r="TJB4" s="244"/>
      <c r="TJC4" s="244"/>
      <c r="TJD4" s="244"/>
      <c r="TJE4" s="244"/>
      <c r="TJF4" s="244"/>
      <c r="TJG4" s="244"/>
      <c r="TJH4" s="244"/>
      <c r="TJI4" s="244"/>
      <c r="TJJ4" s="244"/>
      <c r="TJK4" s="244"/>
      <c r="TJL4" s="244"/>
      <c r="TJM4" s="244"/>
      <c r="TJN4" s="244"/>
      <c r="TJO4" s="244"/>
      <c r="TJP4" s="244"/>
      <c r="TJQ4" s="244"/>
      <c r="TJR4" s="244"/>
      <c r="TJS4" s="244"/>
      <c r="TJT4" s="244"/>
      <c r="TJU4" s="244"/>
      <c r="TJV4" s="244"/>
      <c r="TJW4" s="244"/>
      <c r="TJX4" s="244"/>
      <c r="TJY4" s="244"/>
      <c r="TJZ4" s="244"/>
      <c r="TKA4" s="244"/>
      <c r="TKB4" s="244"/>
      <c r="TKC4" s="244"/>
      <c r="TKD4" s="244"/>
      <c r="TKE4" s="244"/>
      <c r="TKF4" s="244"/>
      <c r="TKG4" s="244"/>
      <c r="TKH4" s="244"/>
      <c r="TKI4" s="244"/>
      <c r="TKJ4" s="244"/>
      <c r="TKK4" s="244"/>
      <c r="TKL4" s="244"/>
      <c r="TKM4" s="244"/>
      <c r="TKN4" s="244"/>
      <c r="TKO4" s="244"/>
      <c r="TKP4" s="244"/>
      <c r="TKQ4" s="244"/>
      <c r="TKR4" s="244"/>
      <c r="TKS4" s="244"/>
      <c r="TKT4" s="244"/>
      <c r="TKU4" s="244"/>
      <c r="TKV4" s="244"/>
      <c r="TKW4" s="244"/>
      <c r="TKX4" s="244"/>
      <c r="TKY4" s="244"/>
      <c r="TKZ4" s="244"/>
      <c r="TLA4" s="244"/>
      <c r="TLB4" s="244"/>
      <c r="TLC4" s="244"/>
      <c r="TLD4" s="244"/>
      <c r="TLE4" s="244"/>
      <c r="TLF4" s="244"/>
      <c r="TLG4" s="244"/>
      <c r="TLH4" s="244"/>
      <c r="TLI4" s="244"/>
      <c r="TLJ4" s="244"/>
      <c r="TLK4" s="244"/>
      <c r="TLL4" s="244"/>
      <c r="TLM4" s="244"/>
      <c r="TLN4" s="244"/>
      <c r="TLO4" s="244"/>
      <c r="TLP4" s="244"/>
      <c r="TLQ4" s="244"/>
      <c r="TLR4" s="244"/>
      <c r="TLS4" s="244"/>
      <c r="TLT4" s="244"/>
      <c r="TLU4" s="244"/>
      <c r="TLV4" s="244"/>
      <c r="TLW4" s="244"/>
      <c r="TLX4" s="244"/>
      <c r="TLY4" s="244"/>
      <c r="TLZ4" s="244"/>
      <c r="TMA4" s="244"/>
      <c r="TMB4" s="244"/>
      <c r="TMC4" s="244"/>
      <c r="TMD4" s="244"/>
      <c r="TME4" s="244"/>
      <c r="TMF4" s="244"/>
      <c r="TMG4" s="244"/>
      <c r="TMH4" s="244"/>
      <c r="TMI4" s="244"/>
      <c r="TMJ4" s="244"/>
      <c r="TMK4" s="244"/>
      <c r="TML4" s="244"/>
      <c r="TMM4" s="244"/>
      <c r="TMN4" s="244"/>
      <c r="TMO4" s="244"/>
      <c r="TMP4" s="244"/>
      <c r="TMQ4" s="244"/>
      <c r="TMR4" s="244"/>
      <c r="TMS4" s="244"/>
      <c r="TMT4" s="244"/>
      <c r="TMU4" s="244"/>
      <c r="TMV4" s="244"/>
      <c r="TMW4" s="244"/>
      <c r="TMX4" s="244"/>
      <c r="TMY4" s="244"/>
      <c r="TMZ4" s="244"/>
      <c r="TNA4" s="244"/>
      <c r="TNB4" s="244"/>
      <c r="TNC4" s="244"/>
      <c r="TND4" s="244"/>
      <c r="TNE4" s="244"/>
      <c r="TNF4" s="244"/>
      <c r="TNG4" s="244"/>
      <c r="TNH4" s="244"/>
      <c r="TNI4" s="244"/>
      <c r="TNJ4" s="244"/>
      <c r="TNK4" s="244"/>
      <c r="TNL4" s="244"/>
      <c r="TNM4" s="244"/>
      <c r="TNN4" s="244"/>
      <c r="TNO4" s="244"/>
      <c r="TNP4" s="244"/>
      <c r="TNQ4" s="244"/>
      <c r="TNR4" s="244"/>
      <c r="TNS4" s="244"/>
      <c r="TNT4" s="244"/>
      <c r="TNU4" s="244"/>
      <c r="TNV4" s="244"/>
      <c r="TNW4" s="244"/>
      <c r="TNX4" s="244"/>
      <c r="TNY4" s="244"/>
      <c r="TNZ4" s="244"/>
      <c r="TOA4" s="244"/>
      <c r="TOB4" s="244"/>
      <c r="TOC4" s="244"/>
      <c r="TOD4" s="244"/>
      <c r="TOE4" s="244"/>
      <c r="TOF4" s="244"/>
      <c r="TOG4" s="244"/>
      <c r="TOH4" s="244"/>
      <c r="TOI4" s="244"/>
      <c r="TOJ4" s="244"/>
      <c r="TOK4" s="244"/>
      <c r="TOL4" s="244"/>
      <c r="TOM4" s="244"/>
      <c r="TON4" s="244"/>
      <c r="TOO4" s="244"/>
      <c r="TOP4" s="244"/>
      <c r="TOQ4" s="244"/>
      <c r="TOR4" s="244"/>
      <c r="TOS4" s="244"/>
      <c r="TOT4" s="244"/>
      <c r="TOU4" s="244"/>
      <c r="TOV4" s="244"/>
      <c r="TOW4" s="244"/>
      <c r="TOX4" s="244"/>
      <c r="TOY4" s="244"/>
      <c r="TOZ4" s="244"/>
      <c r="TPA4" s="244"/>
      <c r="TPB4" s="244"/>
      <c r="TPC4" s="244"/>
      <c r="TPD4" s="244"/>
      <c r="TPE4" s="244"/>
      <c r="TPF4" s="244"/>
      <c r="TPG4" s="244"/>
      <c r="TPH4" s="244"/>
      <c r="TPI4" s="244"/>
      <c r="TPJ4" s="244"/>
      <c r="TPK4" s="244"/>
      <c r="TPL4" s="244"/>
      <c r="TPM4" s="244"/>
      <c r="TPN4" s="244"/>
      <c r="TPO4" s="244"/>
      <c r="TPP4" s="244"/>
      <c r="TPQ4" s="244"/>
      <c r="TPR4" s="244"/>
      <c r="TPS4" s="244"/>
      <c r="TPT4" s="244"/>
      <c r="TPU4" s="244"/>
      <c r="TPV4" s="244"/>
      <c r="TPW4" s="244"/>
      <c r="TPX4" s="244"/>
      <c r="TPY4" s="244"/>
      <c r="TPZ4" s="244"/>
      <c r="TQA4" s="244"/>
      <c r="TQB4" s="244"/>
      <c r="TQC4" s="244"/>
      <c r="TQD4" s="244"/>
      <c r="TQE4" s="244"/>
      <c r="TQF4" s="244"/>
      <c r="TQG4" s="244"/>
      <c r="TQH4" s="244"/>
      <c r="TQI4" s="244"/>
      <c r="TQJ4" s="244"/>
      <c r="TQK4" s="244"/>
      <c r="TQL4" s="244"/>
      <c r="TQM4" s="244"/>
      <c r="TQN4" s="244"/>
      <c r="TQO4" s="244"/>
      <c r="TQP4" s="244"/>
      <c r="TQQ4" s="244"/>
      <c r="TQR4" s="244"/>
      <c r="TQS4" s="244"/>
      <c r="TQT4" s="244"/>
      <c r="TQU4" s="244"/>
      <c r="TQV4" s="244"/>
      <c r="TQW4" s="244"/>
      <c r="TQX4" s="244"/>
      <c r="TQY4" s="244"/>
      <c r="TQZ4" s="244"/>
      <c r="TRA4" s="244"/>
      <c r="TRB4" s="244"/>
      <c r="TRC4" s="244"/>
      <c r="TRD4" s="244"/>
      <c r="TRE4" s="244"/>
      <c r="TRF4" s="244"/>
      <c r="TRG4" s="244"/>
      <c r="TRH4" s="244"/>
      <c r="TRI4" s="244"/>
      <c r="TRJ4" s="244"/>
      <c r="TRK4" s="244"/>
      <c r="TRL4" s="244"/>
      <c r="TRM4" s="244"/>
      <c r="TRN4" s="244"/>
      <c r="TRO4" s="244"/>
      <c r="TRP4" s="244"/>
      <c r="TRQ4" s="244"/>
      <c r="TRR4" s="244"/>
      <c r="TRS4" s="244"/>
      <c r="TRT4" s="244"/>
      <c r="TRU4" s="244"/>
      <c r="TRV4" s="244"/>
      <c r="TRW4" s="244"/>
      <c r="TRX4" s="244"/>
      <c r="TRY4" s="244"/>
      <c r="TRZ4" s="244"/>
      <c r="TSA4" s="244"/>
      <c r="TSB4" s="244"/>
      <c r="TSC4" s="244"/>
      <c r="TSD4" s="244"/>
      <c r="TSE4" s="244"/>
      <c r="TSF4" s="244"/>
      <c r="TSG4" s="244"/>
      <c r="TSH4" s="244"/>
      <c r="TSI4" s="244"/>
      <c r="TSJ4" s="244"/>
      <c r="TSK4" s="244"/>
      <c r="TSL4" s="244"/>
      <c r="TSM4" s="244"/>
      <c r="TSN4" s="244"/>
      <c r="TSO4" s="244"/>
      <c r="TSP4" s="244"/>
      <c r="TSQ4" s="244"/>
      <c r="TSR4" s="244"/>
      <c r="TSS4" s="244"/>
      <c r="TST4" s="244"/>
      <c r="TSU4" s="244"/>
      <c r="TSV4" s="244"/>
      <c r="TSW4" s="244"/>
      <c r="TSX4" s="244"/>
      <c r="TSY4" s="244"/>
      <c r="TSZ4" s="244"/>
      <c r="TTA4" s="244"/>
      <c r="TTB4" s="244"/>
      <c r="TTC4" s="244"/>
      <c r="TTD4" s="244"/>
      <c r="TTE4" s="244"/>
      <c r="TTF4" s="244"/>
      <c r="TTG4" s="244"/>
      <c r="TTH4" s="244"/>
      <c r="TTI4" s="244"/>
      <c r="TTJ4" s="244"/>
      <c r="TTK4" s="244"/>
      <c r="TTL4" s="244"/>
      <c r="TTM4" s="244"/>
      <c r="TTN4" s="244"/>
      <c r="TTO4" s="244"/>
      <c r="TTP4" s="244"/>
      <c r="TTQ4" s="244"/>
      <c r="TTR4" s="244"/>
      <c r="TTS4" s="244"/>
      <c r="TTT4" s="244"/>
      <c r="TTU4" s="244"/>
      <c r="TTV4" s="244"/>
      <c r="TTW4" s="244"/>
      <c r="TTX4" s="244"/>
      <c r="TTY4" s="244"/>
      <c r="TTZ4" s="244"/>
      <c r="TUA4" s="244"/>
      <c r="TUB4" s="244"/>
      <c r="TUC4" s="244"/>
      <c r="TUD4" s="244"/>
      <c r="TUE4" s="244"/>
      <c r="TUF4" s="244"/>
      <c r="TUG4" s="244"/>
      <c r="TUH4" s="244"/>
      <c r="TUI4" s="244"/>
      <c r="TUJ4" s="244"/>
      <c r="TUK4" s="244"/>
      <c r="TUL4" s="244"/>
      <c r="TUM4" s="244"/>
      <c r="TUN4" s="244"/>
      <c r="TUO4" s="244"/>
      <c r="TUP4" s="244"/>
      <c r="TUQ4" s="244"/>
      <c r="TUR4" s="244"/>
      <c r="TUS4" s="244"/>
      <c r="TUT4" s="244"/>
      <c r="TUU4" s="244"/>
      <c r="TUV4" s="244"/>
      <c r="TUW4" s="244"/>
      <c r="TUX4" s="244"/>
      <c r="TUY4" s="244"/>
      <c r="TUZ4" s="244"/>
      <c r="TVA4" s="244"/>
      <c r="TVB4" s="244"/>
      <c r="TVC4" s="244"/>
      <c r="TVD4" s="244"/>
      <c r="TVE4" s="244"/>
      <c r="TVF4" s="244"/>
      <c r="TVG4" s="244"/>
      <c r="TVH4" s="244"/>
      <c r="TVI4" s="244"/>
      <c r="TVJ4" s="244"/>
      <c r="TVK4" s="244"/>
      <c r="TVL4" s="244"/>
      <c r="TVM4" s="244"/>
      <c r="TVN4" s="244"/>
      <c r="TVO4" s="244"/>
      <c r="TVP4" s="244"/>
      <c r="TVQ4" s="244"/>
      <c r="TVR4" s="244"/>
      <c r="TVS4" s="244"/>
      <c r="TVT4" s="244"/>
      <c r="TVU4" s="244"/>
      <c r="TVV4" s="244"/>
      <c r="TVW4" s="244"/>
      <c r="TVX4" s="244"/>
      <c r="TVY4" s="244"/>
      <c r="TVZ4" s="244"/>
      <c r="TWA4" s="244"/>
      <c r="TWB4" s="244"/>
      <c r="TWC4" s="244"/>
      <c r="TWD4" s="244"/>
      <c r="TWE4" s="244"/>
      <c r="TWF4" s="244"/>
      <c r="TWG4" s="244"/>
      <c r="TWH4" s="244"/>
      <c r="TWI4" s="244"/>
      <c r="TWJ4" s="244"/>
      <c r="TWK4" s="244"/>
      <c r="TWL4" s="244"/>
      <c r="TWM4" s="244"/>
      <c r="TWN4" s="244"/>
      <c r="TWO4" s="244"/>
      <c r="TWP4" s="244"/>
      <c r="TWQ4" s="244"/>
      <c r="TWR4" s="244"/>
      <c r="TWS4" s="244"/>
      <c r="TWT4" s="244"/>
      <c r="TWU4" s="244"/>
      <c r="TWV4" s="244"/>
      <c r="TWW4" s="244"/>
      <c r="TWX4" s="244"/>
      <c r="TWY4" s="244"/>
      <c r="TWZ4" s="244"/>
      <c r="TXA4" s="244"/>
      <c r="TXB4" s="244"/>
      <c r="TXC4" s="244"/>
      <c r="TXD4" s="244"/>
      <c r="TXE4" s="244"/>
      <c r="TXF4" s="244"/>
      <c r="TXG4" s="244"/>
      <c r="TXH4" s="244"/>
      <c r="TXI4" s="244"/>
      <c r="TXJ4" s="244"/>
      <c r="TXK4" s="244"/>
      <c r="TXL4" s="244"/>
      <c r="TXM4" s="244"/>
      <c r="TXN4" s="244"/>
      <c r="TXO4" s="244"/>
      <c r="TXP4" s="244"/>
      <c r="TXQ4" s="244"/>
      <c r="TXR4" s="244"/>
      <c r="TXS4" s="244"/>
      <c r="TXT4" s="244"/>
      <c r="TXU4" s="244"/>
      <c r="TXV4" s="244"/>
      <c r="TXW4" s="244"/>
      <c r="TXX4" s="244"/>
      <c r="TXY4" s="244"/>
      <c r="TXZ4" s="244"/>
      <c r="TYA4" s="244"/>
      <c r="TYB4" s="244"/>
      <c r="TYC4" s="244"/>
      <c r="TYD4" s="244"/>
      <c r="TYE4" s="244"/>
      <c r="TYF4" s="244"/>
      <c r="TYG4" s="244"/>
      <c r="TYH4" s="244"/>
      <c r="TYI4" s="244"/>
      <c r="TYJ4" s="244"/>
      <c r="TYK4" s="244"/>
      <c r="TYL4" s="244"/>
      <c r="TYM4" s="244"/>
      <c r="TYN4" s="244"/>
      <c r="TYO4" s="244"/>
      <c r="TYP4" s="244"/>
      <c r="TYQ4" s="244"/>
      <c r="TYR4" s="244"/>
      <c r="TYS4" s="244"/>
      <c r="TYT4" s="244"/>
      <c r="TYU4" s="244"/>
      <c r="TYV4" s="244"/>
      <c r="TYW4" s="244"/>
      <c r="TYX4" s="244"/>
      <c r="TYY4" s="244"/>
      <c r="TYZ4" s="244"/>
      <c r="TZA4" s="244"/>
      <c r="TZB4" s="244"/>
      <c r="TZC4" s="244"/>
      <c r="TZD4" s="244"/>
      <c r="TZE4" s="244"/>
      <c r="TZF4" s="244"/>
      <c r="TZG4" s="244"/>
      <c r="TZH4" s="244"/>
      <c r="TZI4" s="244"/>
      <c r="TZJ4" s="244"/>
      <c r="TZK4" s="244"/>
      <c r="TZL4" s="244"/>
      <c r="TZM4" s="244"/>
      <c r="TZN4" s="244"/>
      <c r="TZO4" s="244"/>
      <c r="TZP4" s="244"/>
      <c r="TZQ4" s="244"/>
      <c r="TZR4" s="244"/>
      <c r="TZS4" s="244"/>
      <c r="TZT4" s="244"/>
      <c r="TZU4" s="244"/>
      <c r="TZV4" s="244"/>
      <c r="TZW4" s="244"/>
      <c r="TZX4" s="244"/>
      <c r="TZY4" s="244"/>
      <c r="TZZ4" s="244"/>
      <c r="UAA4" s="244"/>
      <c r="UAB4" s="244"/>
      <c r="UAC4" s="244"/>
      <c r="UAD4" s="244"/>
      <c r="UAE4" s="244"/>
      <c r="UAF4" s="244"/>
      <c r="UAG4" s="244"/>
      <c r="UAH4" s="244"/>
      <c r="UAI4" s="244"/>
      <c r="UAJ4" s="244"/>
      <c r="UAK4" s="244"/>
      <c r="UAL4" s="244"/>
      <c r="UAM4" s="244"/>
      <c r="UAN4" s="244"/>
      <c r="UAO4" s="244"/>
      <c r="UAP4" s="244"/>
      <c r="UAQ4" s="244"/>
      <c r="UAR4" s="244"/>
      <c r="UAS4" s="244"/>
      <c r="UAT4" s="244"/>
      <c r="UAU4" s="244"/>
      <c r="UAV4" s="244"/>
      <c r="UAW4" s="244"/>
      <c r="UAX4" s="244"/>
      <c r="UAY4" s="244"/>
      <c r="UAZ4" s="244"/>
      <c r="UBA4" s="244"/>
      <c r="UBB4" s="244"/>
      <c r="UBC4" s="244"/>
      <c r="UBD4" s="244"/>
      <c r="UBE4" s="244"/>
      <c r="UBF4" s="244"/>
      <c r="UBG4" s="244"/>
      <c r="UBH4" s="244"/>
      <c r="UBI4" s="244"/>
      <c r="UBJ4" s="244"/>
      <c r="UBK4" s="244"/>
      <c r="UBL4" s="244"/>
      <c r="UBM4" s="244"/>
      <c r="UBN4" s="244"/>
      <c r="UBO4" s="244"/>
      <c r="UBP4" s="244"/>
      <c r="UBQ4" s="244"/>
      <c r="UBR4" s="244"/>
      <c r="UBS4" s="244"/>
      <c r="UBT4" s="244"/>
      <c r="UBU4" s="244"/>
      <c r="UBV4" s="244"/>
      <c r="UBW4" s="244"/>
      <c r="UBX4" s="244"/>
      <c r="UBY4" s="244"/>
      <c r="UBZ4" s="244"/>
      <c r="UCA4" s="244"/>
      <c r="UCB4" s="244"/>
      <c r="UCC4" s="244"/>
      <c r="UCD4" s="244"/>
      <c r="UCE4" s="244"/>
      <c r="UCF4" s="244"/>
      <c r="UCG4" s="244"/>
      <c r="UCH4" s="244"/>
      <c r="UCI4" s="244"/>
      <c r="UCJ4" s="244"/>
      <c r="UCK4" s="244"/>
      <c r="UCL4" s="244"/>
      <c r="UCM4" s="244"/>
      <c r="UCN4" s="244"/>
      <c r="UCO4" s="244"/>
      <c r="UCP4" s="244"/>
      <c r="UCQ4" s="244"/>
      <c r="UCR4" s="244"/>
      <c r="UCS4" s="244"/>
      <c r="UCT4" s="244"/>
      <c r="UCU4" s="244"/>
      <c r="UCV4" s="244"/>
      <c r="UCW4" s="244"/>
      <c r="UCX4" s="244"/>
      <c r="UCY4" s="244"/>
      <c r="UCZ4" s="244"/>
      <c r="UDA4" s="244"/>
      <c r="UDB4" s="244"/>
      <c r="UDC4" s="244"/>
      <c r="UDD4" s="244"/>
      <c r="UDE4" s="244"/>
      <c r="UDF4" s="244"/>
      <c r="UDG4" s="244"/>
      <c r="UDH4" s="244"/>
      <c r="UDI4" s="244"/>
      <c r="UDJ4" s="244"/>
      <c r="UDK4" s="244"/>
      <c r="UDL4" s="244"/>
      <c r="UDM4" s="244"/>
      <c r="UDN4" s="244"/>
      <c r="UDO4" s="244"/>
      <c r="UDP4" s="244"/>
      <c r="UDQ4" s="244"/>
      <c r="UDR4" s="244"/>
      <c r="UDS4" s="244"/>
      <c r="UDT4" s="244"/>
      <c r="UDU4" s="244"/>
      <c r="UDV4" s="244"/>
      <c r="UDW4" s="244"/>
      <c r="UDX4" s="244"/>
      <c r="UDY4" s="244"/>
      <c r="UDZ4" s="244"/>
      <c r="UEA4" s="244"/>
      <c r="UEB4" s="244"/>
      <c r="UEC4" s="244"/>
      <c r="UED4" s="244"/>
      <c r="UEE4" s="244"/>
      <c r="UEF4" s="244"/>
      <c r="UEG4" s="244"/>
      <c r="UEH4" s="244"/>
      <c r="UEI4" s="244"/>
      <c r="UEJ4" s="244"/>
      <c r="UEK4" s="244"/>
      <c r="UEL4" s="244"/>
      <c r="UEM4" s="244"/>
      <c r="UEN4" s="244"/>
      <c r="UEO4" s="244"/>
      <c r="UEP4" s="244"/>
      <c r="UEQ4" s="244"/>
      <c r="UER4" s="244"/>
      <c r="UES4" s="244"/>
      <c r="UET4" s="244"/>
      <c r="UEU4" s="244"/>
      <c r="UEV4" s="244"/>
      <c r="UEW4" s="244"/>
      <c r="UEX4" s="244"/>
      <c r="UEY4" s="244"/>
      <c r="UEZ4" s="244"/>
      <c r="UFA4" s="244"/>
      <c r="UFB4" s="244"/>
      <c r="UFC4" s="244"/>
      <c r="UFD4" s="244"/>
      <c r="UFE4" s="244"/>
      <c r="UFF4" s="244"/>
      <c r="UFG4" s="244"/>
      <c r="UFH4" s="244"/>
      <c r="UFI4" s="244"/>
      <c r="UFJ4" s="244"/>
      <c r="UFK4" s="244"/>
      <c r="UFL4" s="244"/>
      <c r="UFM4" s="244"/>
      <c r="UFN4" s="244"/>
      <c r="UFO4" s="244"/>
      <c r="UFP4" s="244"/>
      <c r="UFQ4" s="244"/>
      <c r="UFR4" s="244"/>
      <c r="UFS4" s="244"/>
      <c r="UFT4" s="244"/>
      <c r="UFU4" s="244"/>
      <c r="UFV4" s="244"/>
      <c r="UFW4" s="244"/>
      <c r="UFX4" s="244"/>
      <c r="UFY4" s="244"/>
      <c r="UFZ4" s="244"/>
      <c r="UGA4" s="244"/>
      <c r="UGB4" s="244"/>
      <c r="UGC4" s="244"/>
      <c r="UGD4" s="244"/>
      <c r="UGE4" s="244"/>
      <c r="UGF4" s="244"/>
      <c r="UGG4" s="244"/>
      <c r="UGH4" s="244"/>
      <c r="UGI4" s="244"/>
      <c r="UGJ4" s="244"/>
      <c r="UGK4" s="244"/>
      <c r="UGL4" s="244"/>
      <c r="UGM4" s="244"/>
      <c r="UGN4" s="244"/>
      <c r="UGO4" s="244"/>
      <c r="UGP4" s="244"/>
      <c r="UGQ4" s="244"/>
      <c r="UGR4" s="244"/>
      <c r="UGS4" s="244"/>
      <c r="UGT4" s="244"/>
      <c r="UGU4" s="244"/>
      <c r="UGV4" s="244"/>
      <c r="UGW4" s="244"/>
      <c r="UGX4" s="244"/>
      <c r="UGY4" s="244"/>
      <c r="UGZ4" s="244"/>
      <c r="UHA4" s="244"/>
      <c r="UHB4" s="244"/>
      <c r="UHC4" s="244"/>
      <c r="UHD4" s="244"/>
      <c r="UHE4" s="244"/>
      <c r="UHF4" s="244"/>
      <c r="UHG4" s="244"/>
      <c r="UHH4" s="244"/>
      <c r="UHI4" s="244"/>
      <c r="UHJ4" s="244"/>
      <c r="UHK4" s="244"/>
      <c r="UHL4" s="244"/>
      <c r="UHM4" s="244"/>
      <c r="UHN4" s="244"/>
      <c r="UHO4" s="244"/>
      <c r="UHP4" s="244"/>
      <c r="UHQ4" s="244"/>
      <c r="UHR4" s="244"/>
      <c r="UHS4" s="244"/>
      <c r="UHT4" s="244"/>
      <c r="UHU4" s="244"/>
      <c r="UHV4" s="244"/>
      <c r="UHW4" s="244"/>
      <c r="UHX4" s="244"/>
      <c r="UHY4" s="244"/>
      <c r="UHZ4" s="244"/>
      <c r="UIA4" s="244"/>
      <c r="UIB4" s="244"/>
      <c r="UIC4" s="244"/>
      <c r="UID4" s="244"/>
      <c r="UIE4" s="244"/>
      <c r="UIF4" s="244"/>
      <c r="UIG4" s="244"/>
      <c r="UIH4" s="244"/>
      <c r="UII4" s="244"/>
      <c r="UIJ4" s="244"/>
      <c r="UIK4" s="244"/>
      <c r="UIL4" s="244"/>
      <c r="UIM4" s="244"/>
      <c r="UIN4" s="244"/>
      <c r="UIO4" s="244"/>
      <c r="UIP4" s="244"/>
      <c r="UIQ4" s="244"/>
      <c r="UIR4" s="244"/>
      <c r="UIS4" s="244"/>
      <c r="UIT4" s="244"/>
      <c r="UIU4" s="244"/>
      <c r="UIV4" s="244"/>
      <c r="UIW4" s="244"/>
      <c r="UIX4" s="244"/>
      <c r="UIY4" s="244"/>
      <c r="UIZ4" s="244"/>
      <c r="UJA4" s="244"/>
      <c r="UJB4" s="244"/>
      <c r="UJC4" s="244"/>
      <c r="UJD4" s="244"/>
      <c r="UJE4" s="244"/>
      <c r="UJF4" s="244"/>
      <c r="UJG4" s="244"/>
      <c r="UJH4" s="244"/>
      <c r="UJI4" s="244"/>
      <c r="UJJ4" s="244"/>
      <c r="UJK4" s="244"/>
      <c r="UJL4" s="244"/>
      <c r="UJM4" s="244"/>
      <c r="UJN4" s="244"/>
      <c r="UJO4" s="244"/>
      <c r="UJP4" s="244"/>
      <c r="UJQ4" s="244"/>
      <c r="UJR4" s="244"/>
      <c r="UJS4" s="244"/>
      <c r="UJT4" s="244"/>
      <c r="UJU4" s="244"/>
      <c r="UJV4" s="244"/>
      <c r="UJW4" s="244"/>
      <c r="UJX4" s="244"/>
      <c r="UJY4" s="244"/>
      <c r="UJZ4" s="244"/>
      <c r="UKA4" s="244"/>
      <c r="UKB4" s="244"/>
      <c r="UKC4" s="244"/>
      <c r="UKD4" s="244"/>
      <c r="UKE4" s="244"/>
      <c r="UKF4" s="244"/>
      <c r="UKG4" s="244"/>
      <c r="UKH4" s="244"/>
      <c r="UKI4" s="244"/>
      <c r="UKJ4" s="244"/>
      <c r="UKK4" s="244"/>
      <c r="UKL4" s="244"/>
      <c r="UKM4" s="244"/>
      <c r="UKN4" s="244"/>
      <c r="UKO4" s="244"/>
      <c r="UKP4" s="244"/>
      <c r="UKQ4" s="244"/>
      <c r="UKR4" s="244"/>
      <c r="UKS4" s="244"/>
      <c r="UKT4" s="244"/>
      <c r="UKU4" s="244"/>
      <c r="UKV4" s="244"/>
      <c r="UKW4" s="244"/>
      <c r="UKX4" s="244"/>
      <c r="UKY4" s="244"/>
      <c r="UKZ4" s="244"/>
      <c r="ULA4" s="244"/>
      <c r="ULB4" s="244"/>
      <c r="ULC4" s="244"/>
      <c r="ULD4" s="244"/>
      <c r="ULE4" s="244"/>
      <c r="ULF4" s="244"/>
      <c r="ULG4" s="244"/>
      <c r="ULH4" s="244"/>
      <c r="ULI4" s="244"/>
      <c r="ULJ4" s="244"/>
      <c r="ULK4" s="244"/>
      <c r="ULL4" s="244"/>
      <c r="ULM4" s="244"/>
      <c r="ULN4" s="244"/>
      <c r="ULO4" s="244"/>
      <c r="ULP4" s="244"/>
      <c r="ULQ4" s="244"/>
      <c r="ULR4" s="244"/>
      <c r="ULS4" s="244"/>
      <c r="ULT4" s="244"/>
      <c r="ULU4" s="244"/>
      <c r="ULV4" s="244"/>
      <c r="ULW4" s="244"/>
      <c r="ULX4" s="244"/>
      <c r="ULY4" s="244"/>
      <c r="ULZ4" s="244"/>
      <c r="UMA4" s="244"/>
      <c r="UMB4" s="244"/>
      <c r="UMC4" s="244"/>
      <c r="UMD4" s="244"/>
      <c r="UME4" s="244"/>
      <c r="UMF4" s="244"/>
      <c r="UMG4" s="244"/>
      <c r="UMH4" s="244"/>
      <c r="UMI4" s="244"/>
      <c r="UMJ4" s="244"/>
      <c r="UMK4" s="244"/>
      <c r="UML4" s="244"/>
      <c r="UMM4" s="244"/>
      <c r="UMN4" s="244"/>
      <c r="UMO4" s="244"/>
      <c r="UMP4" s="244"/>
      <c r="UMQ4" s="244"/>
      <c r="UMR4" s="244"/>
      <c r="UMS4" s="244"/>
      <c r="UMT4" s="244"/>
      <c r="UMU4" s="244"/>
      <c r="UMV4" s="244"/>
      <c r="UMW4" s="244"/>
      <c r="UMX4" s="244"/>
      <c r="UMY4" s="244"/>
      <c r="UMZ4" s="244"/>
      <c r="UNA4" s="244"/>
      <c r="UNB4" s="244"/>
      <c r="UNC4" s="244"/>
      <c r="UND4" s="244"/>
      <c r="UNE4" s="244"/>
      <c r="UNF4" s="244"/>
      <c r="UNG4" s="244"/>
      <c r="UNH4" s="244"/>
      <c r="UNI4" s="244"/>
      <c r="UNJ4" s="244"/>
      <c r="UNK4" s="244"/>
      <c r="UNL4" s="244"/>
      <c r="UNM4" s="244"/>
      <c r="UNN4" s="244"/>
      <c r="UNO4" s="244"/>
      <c r="UNP4" s="244"/>
      <c r="UNQ4" s="244"/>
      <c r="UNR4" s="244"/>
      <c r="UNS4" s="244"/>
      <c r="UNT4" s="244"/>
      <c r="UNU4" s="244"/>
      <c r="UNV4" s="244"/>
      <c r="UNW4" s="244"/>
      <c r="UNX4" s="244"/>
      <c r="UNY4" s="244"/>
      <c r="UNZ4" s="244"/>
      <c r="UOA4" s="244"/>
      <c r="UOB4" s="244"/>
      <c r="UOC4" s="244"/>
      <c r="UOD4" s="244"/>
      <c r="UOE4" s="244"/>
      <c r="UOF4" s="244"/>
      <c r="UOG4" s="244"/>
      <c r="UOH4" s="244"/>
      <c r="UOI4" s="244"/>
      <c r="UOJ4" s="244"/>
      <c r="UOK4" s="244"/>
      <c r="UOL4" s="244"/>
      <c r="UOM4" s="244"/>
      <c r="UON4" s="244"/>
      <c r="UOO4" s="244"/>
      <c r="UOP4" s="244"/>
      <c r="UOQ4" s="244"/>
      <c r="UOR4" s="244"/>
      <c r="UOS4" s="244"/>
      <c r="UOT4" s="244"/>
      <c r="UOU4" s="244"/>
      <c r="UOV4" s="244"/>
      <c r="UOW4" s="244"/>
      <c r="UOX4" s="244"/>
      <c r="UOY4" s="244"/>
      <c r="UOZ4" s="244"/>
      <c r="UPA4" s="244"/>
      <c r="UPB4" s="244"/>
      <c r="UPC4" s="244"/>
      <c r="UPD4" s="244"/>
      <c r="UPE4" s="244"/>
      <c r="UPF4" s="244"/>
      <c r="UPG4" s="244"/>
      <c r="UPH4" s="244"/>
      <c r="UPI4" s="244"/>
      <c r="UPJ4" s="244"/>
      <c r="UPK4" s="244"/>
      <c r="UPL4" s="244"/>
      <c r="UPM4" s="244"/>
      <c r="UPN4" s="244"/>
      <c r="UPO4" s="244"/>
      <c r="UPP4" s="244"/>
      <c r="UPQ4" s="244"/>
      <c r="UPR4" s="244"/>
      <c r="UPS4" s="244"/>
      <c r="UPT4" s="244"/>
      <c r="UPU4" s="244"/>
      <c r="UPV4" s="244"/>
      <c r="UPW4" s="244"/>
      <c r="UPX4" s="244"/>
      <c r="UPY4" s="244"/>
      <c r="UPZ4" s="244"/>
      <c r="UQA4" s="244"/>
      <c r="UQB4" s="244"/>
      <c r="UQC4" s="244"/>
      <c r="UQD4" s="244"/>
      <c r="UQE4" s="244"/>
      <c r="UQF4" s="244"/>
      <c r="UQG4" s="244"/>
      <c r="UQH4" s="244"/>
      <c r="UQI4" s="244"/>
      <c r="UQJ4" s="244"/>
      <c r="UQK4" s="244"/>
      <c r="UQL4" s="244"/>
      <c r="UQM4" s="244"/>
      <c r="UQN4" s="244"/>
      <c r="UQO4" s="244"/>
      <c r="UQP4" s="244"/>
      <c r="UQQ4" s="244"/>
      <c r="UQR4" s="244"/>
      <c r="UQS4" s="244"/>
      <c r="UQT4" s="244"/>
      <c r="UQU4" s="244"/>
      <c r="UQV4" s="244"/>
      <c r="UQW4" s="244"/>
      <c r="UQX4" s="244"/>
      <c r="UQY4" s="244"/>
      <c r="UQZ4" s="244"/>
      <c r="URA4" s="244"/>
      <c r="URB4" s="244"/>
      <c r="URC4" s="244"/>
      <c r="URD4" s="244"/>
      <c r="URE4" s="244"/>
      <c r="URF4" s="244"/>
      <c r="URG4" s="244"/>
      <c r="URH4" s="244"/>
      <c r="URI4" s="244"/>
      <c r="URJ4" s="244"/>
      <c r="URK4" s="244"/>
      <c r="URL4" s="244"/>
      <c r="URM4" s="244"/>
      <c r="URN4" s="244"/>
      <c r="URO4" s="244"/>
      <c r="URP4" s="244"/>
      <c r="URQ4" s="244"/>
      <c r="URR4" s="244"/>
      <c r="URS4" s="244"/>
      <c r="URT4" s="244"/>
      <c r="URU4" s="244"/>
      <c r="URV4" s="244"/>
      <c r="URW4" s="244"/>
      <c r="URX4" s="244"/>
      <c r="URY4" s="244"/>
      <c r="URZ4" s="244"/>
      <c r="USA4" s="244"/>
      <c r="USB4" s="244"/>
      <c r="USC4" s="244"/>
      <c r="USD4" s="244"/>
      <c r="USE4" s="244"/>
      <c r="USF4" s="244"/>
      <c r="USG4" s="244"/>
      <c r="USH4" s="244"/>
      <c r="USI4" s="244"/>
      <c r="USJ4" s="244"/>
      <c r="USK4" s="244"/>
      <c r="USL4" s="244"/>
      <c r="USM4" s="244"/>
      <c r="USN4" s="244"/>
      <c r="USO4" s="244"/>
      <c r="USP4" s="244"/>
      <c r="USQ4" s="244"/>
      <c r="USR4" s="244"/>
      <c r="USS4" s="244"/>
      <c r="UST4" s="244"/>
      <c r="USU4" s="244"/>
      <c r="USV4" s="244"/>
      <c r="USW4" s="244"/>
      <c r="USX4" s="244"/>
      <c r="USY4" s="244"/>
      <c r="USZ4" s="244"/>
      <c r="UTA4" s="244"/>
      <c r="UTB4" s="244"/>
      <c r="UTC4" s="244"/>
      <c r="UTD4" s="244"/>
      <c r="UTE4" s="244"/>
      <c r="UTF4" s="244"/>
      <c r="UTG4" s="244"/>
      <c r="UTH4" s="244"/>
      <c r="UTI4" s="244"/>
      <c r="UTJ4" s="244"/>
      <c r="UTK4" s="244"/>
      <c r="UTL4" s="244"/>
      <c r="UTM4" s="244"/>
      <c r="UTN4" s="244"/>
      <c r="UTO4" s="244"/>
      <c r="UTP4" s="244"/>
      <c r="UTQ4" s="244"/>
      <c r="UTR4" s="244"/>
      <c r="UTS4" s="244"/>
      <c r="UTT4" s="244"/>
      <c r="UTU4" s="244"/>
      <c r="UTV4" s="244"/>
      <c r="UTW4" s="244"/>
      <c r="UTX4" s="244"/>
      <c r="UTY4" s="244"/>
      <c r="UTZ4" s="244"/>
      <c r="UUA4" s="244"/>
      <c r="UUB4" s="244"/>
      <c r="UUC4" s="244"/>
      <c r="UUD4" s="244"/>
      <c r="UUE4" s="244"/>
      <c r="UUF4" s="244"/>
      <c r="UUG4" s="244"/>
      <c r="UUH4" s="244"/>
      <c r="UUI4" s="244"/>
      <c r="UUJ4" s="244"/>
      <c r="UUK4" s="244"/>
      <c r="UUL4" s="244"/>
      <c r="UUM4" s="244"/>
      <c r="UUN4" s="244"/>
      <c r="UUO4" s="244"/>
      <c r="UUP4" s="244"/>
      <c r="UUQ4" s="244"/>
      <c r="UUR4" s="244"/>
      <c r="UUS4" s="244"/>
      <c r="UUT4" s="244"/>
      <c r="UUU4" s="244"/>
      <c r="UUV4" s="244"/>
      <c r="UUW4" s="244"/>
      <c r="UUX4" s="244"/>
      <c r="UUY4" s="244"/>
      <c r="UUZ4" s="244"/>
      <c r="UVA4" s="244"/>
      <c r="UVB4" s="244"/>
      <c r="UVC4" s="244"/>
      <c r="UVD4" s="244"/>
      <c r="UVE4" s="244"/>
      <c r="UVF4" s="244"/>
      <c r="UVG4" s="244"/>
      <c r="UVH4" s="244"/>
      <c r="UVI4" s="244"/>
      <c r="UVJ4" s="244"/>
      <c r="UVK4" s="244"/>
      <c r="UVL4" s="244"/>
      <c r="UVM4" s="244"/>
      <c r="UVN4" s="244"/>
      <c r="UVO4" s="244"/>
      <c r="UVP4" s="244"/>
      <c r="UVQ4" s="244"/>
      <c r="UVR4" s="244"/>
      <c r="UVS4" s="244"/>
      <c r="UVT4" s="244"/>
      <c r="UVU4" s="244"/>
      <c r="UVV4" s="244"/>
      <c r="UVW4" s="244"/>
      <c r="UVX4" s="244"/>
      <c r="UVY4" s="244"/>
      <c r="UVZ4" s="244"/>
      <c r="UWA4" s="244"/>
      <c r="UWB4" s="244"/>
      <c r="UWC4" s="244"/>
      <c r="UWD4" s="244"/>
      <c r="UWE4" s="244"/>
      <c r="UWF4" s="244"/>
      <c r="UWG4" s="244"/>
      <c r="UWH4" s="244"/>
      <c r="UWI4" s="244"/>
      <c r="UWJ4" s="244"/>
      <c r="UWK4" s="244"/>
      <c r="UWL4" s="244"/>
      <c r="UWM4" s="244"/>
      <c r="UWN4" s="244"/>
      <c r="UWO4" s="244"/>
      <c r="UWP4" s="244"/>
      <c r="UWQ4" s="244"/>
      <c r="UWR4" s="244"/>
      <c r="UWS4" s="244"/>
      <c r="UWT4" s="244"/>
      <c r="UWU4" s="244"/>
      <c r="UWV4" s="244"/>
      <c r="UWW4" s="244"/>
      <c r="UWX4" s="244"/>
      <c r="UWY4" s="244"/>
      <c r="UWZ4" s="244"/>
      <c r="UXA4" s="244"/>
      <c r="UXB4" s="244"/>
      <c r="UXC4" s="244"/>
      <c r="UXD4" s="244"/>
      <c r="UXE4" s="244"/>
      <c r="UXF4" s="244"/>
      <c r="UXG4" s="244"/>
      <c r="UXH4" s="244"/>
      <c r="UXI4" s="244"/>
      <c r="UXJ4" s="244"/>
      <c r="UXK4" s="244"/>
      <c r="UXL4" s="244"/>
      <c r="UXM4" s="244"/>
      <c r="UXN4" s="244"/>
      <c r="UXO4" s="244"/>
      <c r="UXP4" s="244"/>
      <c r="UXQ4" s="244"/>
      <c r="UXR4" s="244"/>
      <c r="UXS4" s="244"/>
      <c r="UXT4" s="244"/>
      <c r="UXU4" s="244"/>
      <c r="UXV4" s="244"/>
      <c r="UXW4" s="244"/>
      <c r="UXX4" s="244"/>
      <c r="UXY4" s="244"/>
      <c r="UXZ4" s="244"/>
      <c r="UYA4" s="244"/>
      <c r="UYB4" s="244"/>
      <c r="UYC4" s="244"/>
      <c r="UYD4" s="244"/>
      <c r="UYE4" s="244"/>
      <c r="UYF4" s="244"/>
      <c r="UYG4" s="244"/>
      <c r="UYH4" s="244"/>
      <c r="UYI4" s="244"/>
      <c r="UYJ4" s="244"/>
      <c r="UYK4" s="244"/>
      <c r="UYL4" s="244"/>
      <c r="UYM4" s="244"/>
      <c r="UYN4" s="244"/>
      <c r="UYO4" s="244"/>
      <c r="UYP4" s="244"/>
      <c r="UYQ4" s="244"/>
      <c r="UYR4" s="244"/>
      <c r="UYS4" s="244"/>
      <c r="UYT4" s="244"/>
      <c r="UYU4" s="244"/>
      <c r="UYV4" s="244"/>
      <c r="UYW4" s="244"/>
      <c r="UYX4" s="244"/>
      <c r="UYY4" s="244"/>
      <c r="UYZ4" s="244"/>
      <c r="UZA4" s="244"/>
      <c r="UZB4" s="244"/>
      <c r="UZC4" s="244"/>
      <c r="UZD4" s="244"/>
      <c r="UZE4" s="244"/>
      <c r="UZF4" s="244"/>
      <c r="UZG4" s="244"/>
      <c r="UZH4" s="244"/>
      <c r="UZI4" s="244"/>
      <c r="UZJ4" s="244"/>
      <c r="UZK4" s="244"/>
      <c r="UZL4" s="244"/>
      <c r="UZM4" s="244"/>
      <c r="UZN4" s="244"/>
      <c r="UZO4" s="244"/>
      <c r="UZP4" s="244"/>
      <c r="UZQ4" s="244"/>
      <c r="UZR4" s="244"/>
      <c r="UZS4" s="244"/>
      <c r="UZT4" s="244"/>
      <c r="UZU4" s="244"/>
      <c r="UZV4" s="244"/>
      <c r="UZW4" s="244"/>
      <c r="UZX4" s="244"/>
      <c r="UZY4" s="244"/>
      <c r="UZZ4" s="244"/>
      <c r="VAA4" s="244"/>
      <c r="VAB4" s="244"/>
      <c r="VAC4" s="244"/>
      <c r="VAD4" s="244"/>
      <c r="VAE4" s="244"/>
      <c r="VAF4" s="244"/>
      <c r="VAG4" s="244"/>
      <c r="VAH4" s="244"/>
      <c r="VAI4" s="244"/>
      <c r="VAJ4" s="244"/>
      <c r="VAK4" s="244"/>
      <c r="VAL4" s="244"/>
      <c r="VAM4" s="244"/>
      <c r="VAN4" s="244"/>
      <c r="VAO4" s="244"/>
      <c r="VAP4" s="244"/>
      <c r="VAQ4" s="244"/>
      <c r="VAR4" s="244"/>
      <c r="VAS4" s="244"/>
      <c r="VAT4" s="244"/>
      <c r="VAU4" s="244"/>
      <c r="VAV4" s="244"/>
      <c r="VAW4" s="244"/>
      <c r="VAX4" s="244"/>
      <c r="VAY4" s="244"/>
      <c r="VAZ4" s="244"/>
      <c r="VBA4" s="244"/>
      <c r="VBB4" s="244"/>
      <c r="VBC4" s="244"/>
      <c r="VBD4" s="244"/>
      <c r="VBE4" s="244"/>
      <c r="VBF4" s="244"/>
      <c r="VBG4" s="244"/>
      <c r="VBH4" s="244"/>
      <c r="VBI4" s="244"/>
      <c r="VBJ4" s="244"/>
      <c r="VBK4" s="244"/>
      <c r="VBL4" s="244"/>
      <c r="VBM4" s="244"/>
      <c r="VBN4" s="244"/>
      <c r="VBO4" s="244"/>
      <c r="VBP4" s="244"/>
      <c r="VBQ4" s="244"/>
      <c r="VBR4" s="244"/>
      <c r="VBS4" s="244"/>
      <c r="VBT4" s="244"/>
      <c r="VBU4" s="244"/>
      <c r="VBV4" s="244"/>
      <c r="VBW4" s="244"/>
      <c r="VBX4" s="244"/>
      <c r="VBY4" s="244"/>
      <c r="VBZ4" s="244"/>
      <c r="VCA4" s="244"/>
      <c r="VCB4" s="244"/>
      <c r="VCC4" s="244"/>
      <c r="VCD4" s="244"/>
      <c r="VCE4" s="244"/>
      <c r="VCF4" s="244"/>
      <c r="VCG4" s="244"/>
      <c r="VCH4" s="244"/>
      <c r="VCI4" s="244"/>
      <c r="VCJ4" s="244"/>
      <c r="VCK4" s="244"/>
      <c r="VCL4" s="244"/>
      <c r="VCM4" s="244"/>
      <c r="VCN4" s="244"/>
      <c r="VCO4" s="244"/>
      <c r="VCP4" s="244"/>
      <c r="VCQ4" s="244"/>
      <c r="VCR4" s="244"/>
      <c r="VCS4" s="244"/>
      <c r="VCT4" s="244"/>
      <c r="VCU4" s="244"/>
      <c r="VCV4" s="244"/>
      <c r="VCW4" s="244"/>
      <c r="VCX4" s="244"/>
      <c r="VCY4" s="244"/>
      <c r="VCZ4" s="244"/>
      <c r="VDA4" s="244"/>
      <c r="VDB4" s="244"/>
      <c r="VDC4" s="244"/>
      <c r="VDD4" s="244"/>
      <c r="VDE4" s="244"/>
      <c r="VDF4" s="244"/>
      <c r="VDG4" s="244"/>
      <c r="VDH4" s="244"/>
      <c r="VDI4" s="244"/>
      <c r="VDJ4" s="244"/>
      <c r="VDK4" s="244"/>
      <c r="VDL4" s="244"/>
      <c r="VDM4" s="244"/>
      <c r="VDN4" s="244"/>
      <c r="VDO4" s="244"/>
      <c r="VDP4" s="244"/>
      <c r="VDQ4" s="244"/>
      <c r="VDR4" s="244"/>
      <c r="VDS4" s="244"/>
      <c r="VDT4" s="244"/>
      <c r="VDU4" s="244"/>
      <c r="VDV4" s="244"/>
      <c r="VDW4" s="244"/>
      <c r="VDX4" s="244"/>
      <c r="VDY4" s="244"/>
      <c r="VDZ4" s="244"/>
      <c r="VEA4" s="244"/>
      <c r="VEB4" s="244"/>
      <c r="VEC4" s="244"/>
      <c r="VED4" s="244"/>
      <c r="VEE4" s="244"/>
      <c r="VEF4" s="244"/>
      <c r="VEG4" s="244"/>
      <c r="VEH4" s="244"/>
      <c r="VEI4" s="244"/>
      <c r="VEJ4" s="244"/>
      <c r="VEK4" s="244"/>
      <c r="VEL4" s="244"/>
      <c r="VEM4" s="244"/>
      <c r="VEN4" s="244"/>
      <c r="VEO4" s="244"/>
      <c r="VEP4" s="244"/>
      <c r="VEQ4" s="244"/>
      <c r="VER4" s="244"/>
      <c r="VES4" s="244"/>
      <c r="VET4" s="244"/>
      <c r="VEU4" s="244"/>
      <c r="VEV4" s="244"/>
      <c r="VEW4" s="244"/>
      <c r="VEX4" s="244"/>
      <c r="VEY4" s="244"/>
      <c r="VEZ4" s="244"/>
      <c r="VFA4" s="244"/>
      <c r="VFB4" s="244"/>
      <c r="VFC4" s="244"/>
      <c r="VFD4" s="244"/>
      <c r="VFE4" s="244"/>
      <c r="VFF4" s="244"/>
      <c r="VFG4" s="244"/>
      <c r="VFH4" s="244"/>
      <c r="VFI4" s="244"/>
      <c r="VFJ4" s="244"/>
      <c r="VFK4" s="244"/>
      <c r="VFL4" s="244"/>
      <c r="VFM4" s="244"/>
      <c r="VFN4" s="244"/>
      <c r="VFO4" s="244"/>
      <c r="VFP4" s="244"/>
      <c r="VFQ4" s="244"/>
      <c r="VFR4" s="244"/>
      <c r="VFS4" s="244"/>
      <c r="VFT4" s="244"/>
      <c r="VFU4" s="244"/>
      <c r="VFV4" s="244"/>
      <c r="VFW4" s="244"/>
      <c r="VFX4" s="244"/>
      <c r="VFY4" s="244"/>
      <c r="VFZ4" s="244"/>
      <c r="VGA4" s="244"/>
      <c r="VGB4" s="244"/>
      <c r="VGC4" s="244"/>
      <c r="VGD4" s="244"/>
      <c r="VGE4" s="244"/>
      <c r="VGF4" s="244"/>
      <c r="VGG4" s="244"/>
      <c r="VGH4" s="244"/>
      <c r="VGI4" s="244"/>
      <c r="VGJ4" s="244"/>
      <c r="VGK4" s="244"/>
      <c r="VGL4" s="244"/>
      <c r="VGM4" s="244"/>
      <c r="VGN4" s="244"/>
      <c r="VGO4" s="244"/>
      <c r="VGP4" s="244"/>
      <c r="VGQ4" s="244"/>
      <c r="VGR4" s="244"/>
      <c r="VGS4" s="244"/>
      <c r="VGT4" s="244"/>
      <c r="VGU4" s="244"/>
      <c r="VGV4" s="244"/>
      <c r="VGW4" s="244"/>
      <c r="VGX4" s="244"/>
      <c r="VGY4" s="244"/>
      <c r="VGZ4" s="244"/>
      <c r="VHA4" s="244"/>
      <c r="VHB4" s="244"/>
      <c r="VHC4" s="244"/>
      <c r="VHD4" s="244"/>
      <c r="VHE4" s="244"/>
      <c r="VHF4" s="244"/>
      <c r="VHG4" s="244"/>
      <c r="VHH4" s="244"/>
      <c r="VHI4" s="244"/>
      <c r="VHJ4" s="244"/>
      <c r="VHK4" s="244"/>
      <c r="VHL4" s="244"/>
      <c r="VHM4" s="244"/>
      <c r="VHN4" s="244"/>
      <c r="VHO4" s="244"/>
      <c r="VHP4" s="244"/>
      <c r="VHQ4" s="244"/>
      <c r="VHR4" s="244"/>
      <c r="VHS4" s="244"/>
      <c r="VHT4" s="244"/>
      <c r="VHU4" s="244"/>
      <c r="VHV4" s="244"/>
      <c r="VHW4" s="244"/>
      <c r="VHX4" s="244"/>
      <c r="VHY4" s="244"/>
      <c r="VHZ4" s="244"/>
      <c r="VIA4" s="244"/>
      <c r="VIB4" s="244"/>
      <c r="VIC4" s="244"/>
      <c r="VID4" s="244"/>
      <c r="VIE4" s="244"/>
      <c r="VIF4" s="244"/>
      <c r="VIG4" s="244"/>
      <c r="VIH4" s="244"/>
      <c r="VII4" s="244"/>
      <c r="VIJ4" s="244"/>
      <c r="VIK4" s="244"/>
      <c r="VIL4" s="244"/>
      <c r="VIM4" s="244"/>
      <c r="VIN4" s="244"/>
      <c r="VIO4" s="244"/>
      <c r="VIP4" s="244"/>
      <c r="VIQ4" s="244"/>
      <c r="VIR4" s="244"/>
      <c r="VIS4" s="244"/>
      <c r="VIT4" s="244"/>
      <c r="VIU4" s="244"/>
      <c r="VIV4" s="244"/>
      <c r="VIW4" s="244"/>
      <c r="VIX4" s="244"/>
      <c r="VIY4" s="244"/>
      <c r="VIZ4" s="244"/>
      <c r="VJA4" s="244"/>
      <c r="VJB4" s="244"/>
      <c r="VJC4" s="244"/>
      <c r="VJD4" s="244"/>
      <c r="VJE4" s="244"/>
      <c r="VJF4" s="244"/>
      <c r="VJG4" s="244"/>
      <c r="VJH4" s="244"/>
      <c r="VJI4" s="244"/>
      <c r="VJJ4" s="244"/>
      <c r="VJK4" s="244"/>
      <c r="VJL4" s="244"/>
      <c r="VJM4" s="244"/>
      <c r="VJN4" s="244"/>
      <c r="VJO4" s="244"/>
      <c r="VJP4" s="244"/>
      <c r="VJQ4" s="244"/>
      <c r="VJR4" s="244"/>
      <c r="VJS4" s="244"/>
      <c r="VJT4" s="244"/>
      <c r="VJU4" s="244"/>
      <c r="VJV4" s="244"/>
      <c r="VJW4" s="244"/>
      <c r="VJX4" s="244"/>
      <c r="VJY4" s="244"/>
      <c r="VJZ4" s="244"/>
      <c r="VKA4" s="244"/>
      <c r="VKB4" s="244"/>
      <c r="VKC4" s="244"/>
      <c r="VKD4" s="244"/>
      <c r="VKE4" s="244"/>
      <c r="VKF4" s="244"/>
      <c r="VKG4" s="244"/>
      <c r="VKH4" s="244"/>
      <c r="VKI4" s="244"/>
      <c r="VKJ4" s="244"/>
      <c r="VKK4" s="244"/>
      <c r="VKL4" s="244"/>
      <c r="VKM4" s="244"/>
      <c r="VKN4" s="244"/>
      <c r="VKO4" s="244"/>
      <c r="VKP4" s="244"/>
      <c r="VKQ4" s="244"/>
      <c r="VKR4" s="244"/>
      <c r="VKS4" s="244"/>
      <c r="VKT4" s="244"/>
      <c r="VKU4" s="244"/>
      <c r="VKV4" s="244"/>
      <c r="VKW4" s="244"/>
      <c r="VKX4" s="244"/>
      <c r="VKY4" s="244"/>
      <c r="VKZ4" s="244"/>
      <c r="VLA4" s="244"/>
      <c r="VLB4" s="244"/>
      <c r="VLC4" s="244"/>
      <c r="VLD4" s="244"/>
      <c r="VLE4" s="244"/>
      <c r="VLF4" s="244"/>
      <c r="VLG4" s="244"/>
      <c r="VLH4" s="244"/>
      <c r="VLI4" s="244"/>
      <c r="VLJ4" s="244"/>
      <c r="VLK4" s="244"/>
      <c r="VLL4" s="244"/>
      <c r="VLM4" s="244"/>
      <c r="VLN4" s="244"/>
      <c r="VLO4" s="244"/>
      <c r="VLP4" s="244"/>
      <c r="VLQ4" s="244"/>
      <c r="VLR4" s="244"/>
      <c r="VLS4" s="244"/>
      <c r="VLT4" s="244"/>
      <c r="VLU4" s="244"/>
      <c r="VLV4" s="244"/>
      <c r="VLW4" s="244"/>
      <c r="VLX4" s="244"/>
      <c r="VLY4" s="244"/>
      <c r="VLZ4" s="244"/>
      <c r="VMA4" s="244"/>
      <c r="VMB4" s="244"/>
      <c r="VMC4" s="244"/>
      <c r="VMD4" s="244"/>
      <c r="VME4" s="244"/>
      <c r="VMF4" s="244"/>
      <c r="VMG4" s="244"/>
      <c r="VMH4" s="244"/>
      <c r="VMI4" s="244"/>
      <c r="VMJ4" s="244"/>
      <c r="VMK4" s="244"/>
      <c r="VML4" s="244"/>
      <c r="VMM4" s="244"/>
      <c r="VMN4" s="244"/>
      <c r="VMO4" s="244"/>
      <c r="VMP4" s="244"/>
      <c r="VMQ4" s="244"/>
      <c r="VMR4" s="244"/>
      <c r="VMS4" s="244"/>
      <c r="VMT4" s="244"/>
      <c r="VMU4" s="244"/>
      <c r="VMV4" s="244"/>
      <c r="VMW4" s="244"/>
      <c r="VMX4" s="244"/>
      <c r="VMY4" s="244"/>
      <c r="VMZ4" s="244"/>
      <c r="VNA4" s="244"/>
      <c r="VNB4" s="244"/>
      <c r="VNC4" s="244"/>
      <c r="VND4" s="244"/>
      <c r="VNE4" s="244"/>
      <c r="VNF4" s="244"/>
      <c r="VNG4" s="244"/>
      <c r="VNH4" s="244"/>
      <c r="VNI4" s="244"/>
      <c r="VNJ4" s="244"/>
      <c r="VNK4" s="244"/>
      <c r="VNL4" s="244"/>
      <c r="VNM4" s="244"/>
      <c r="VNN4" s="244"/>
      <c r="VNO4" s="244"/>
      <c r="VNP4" s="244"/>
      <c r="VNQ4" s="244"/>
      <c r="VNR4" s="244"/>
      <c r="VNS4" s="244"/>
      <c r="VNT4" s="244"/>
      <c r="VNU4" s="244"/>
      <c r="VNV4" s="244"/>
      <c r="VNW4" s="244"/>
      <c r="VNX4" s="244"/>
      <c r="VNY4" s="244"/>
      <c r="VNZ4" s="244"/>
      <c r="VOA4" s="244"/>
      <c r="VOB4" s="244"/>
      <c r="VOC4" s="244"/>
      <c r="VOD4" s="244"/>
      <c r="VOE4" s="244"/>
      <c r="VOF4" s="244"/>
      <c r="VOG4" s="244"/>
      <c r="VOH4" s="244"/>
      <c r="VOI4" s="244"/>
      <c r="VOJ4" s="244"/>
      <c r="VOK4" s="244"/>
      <c r="VOL4" s="244"/>
      <c r="VOM4" s="244"/>
      <c r="VON4" s="244"/>
      <c r="VOO4" s="244"/>
      <c r="VOP4" s="244"/>
      <c r="VOQ4" s="244"/>
      <c r="VOR4" s="244"/>
      <c r="VOS4" s="244"/>
      <c r="VOT4" s="244"/>
      <c r="VOU4" s="244"/>
      <c r="VOV4" s="244"/>
      <c r="VOW4" s="244"/>
      <c r="VOX4" s="244"/>
      <c r="VOY4" s="244"/>
      <c r="VOZ4" s="244"/>
      <c r="VPA4" s="244"/>
      <c r="VPB4" s="244"/>
      <c r="VPC4" s="244"/>
      <c r="VPD4" s="244"/>
      <c r="VPE4" s="244"/>
      <c r="VPF4" s="244"/>
      <c r="VPG4" s="244"/>
      <c r="VPH4" s="244"/>
      <c r="VPI4" s="244"/>
      <c r="VPJ4" s="244"/>
      <c r="VPK4" s="244"/>
      <c r="VPL4" s="244"/>
      <c r="VPM4" s="244"/>
      <c r="VPN4" s="244"/>
      <c r="VPO4" s="244"/>
      <c r="VPP4" s="244"/>
      <c r="VPQ4" s="244"/>
      <c r="VPR4" s="244"/>
      <c r="VPS4" s="244"/>
      <c r="VPT4" s="244"/>
      <c r="VPU4" s="244"/>
      <c r="VPV4" s="244"/>
      <c r="VPW4" s="244"/>
      <c r="VPX4" s="244"/>
      <c r="VPY4" s="244"/>
      <c r="VPZ4" s="244"/>
      <c r="VQA4" s="244"/>
      <c r="VQB4" s="244"/>
      <c r="VQC4" s="244"/>
      <c r="VQD4" s="244"/>
      <c r="VQE4" s="244"/>
      <c r="VQF4" s="244"/>
      <c r="VQG4" s="244"/>
      <c r="VQH4" s="244"/>
      <c r="VQI4" s="244"/>
      <c r="VQJ4" s="244"/>
      <c r="VQK4" s="244"/>
      <c r="VQL4" s="244"/>
      <c r="VQM4" s="244"/>
      <c r="VQN4" s="244"/>
      <c r="VQO4" s="244"/>
      <c r="VQP4" s="244"/>
      <c r="VQQ4" s="244"/>
      <c r="VQR4" s="244"/>
      <c r="VQS4" s="244"/>
      <c r="VQT4" s="244"/>
      <c r="VQU4" s="244"/>
      <c r="VQV4" s="244"/>
      <c r="VQW4" s="244"/>
      <c r="VQX4" s="244"/>
      <c r="VQY4" s="244"/>
      <c r="VQZ4" s="244"/>
      <c r="VRA4" s="244"/>
      <c r="VRB4" s="244"/>
      <c r="VRC4" s="244"/>
      <c r="VRD4" s="244"/>
      <c r="VRE4" s="244"/>
      <c r="VRF4" s="244"/>
      <c r="VRG4" s="244"/>
      <c r="VRH4" s="244"/>
      <c r="VRI4" s="244"/>
      <c r="VRJ4" s="244"/>
      <c r="VRK4" s="244"/>
      <c r="VRL4" s="244"/>
      <c r="VRM4" s="244"/>
      <c r="VRN4" s="244"/>
      <c r="VRO4" s="244"/>
      <c r="VRP4" s="244"/>
      <c r="VRQ4" s="244"/>
      <c r="VRR4" s="244"/>
      <c r="VRS4" s="244"/>
      <c r="VRT4" s="244"/>
      <c r="VRU4" s="244"/>
      <c r="VRV4" s="244"/>
      <c r="VRW4" s="244"/>
      <c r="VRX4" s="244"/>
      <c r="VRY4" s="244"/>
      <c r="VRZ4" s="244"/>
      <c r="VSA4" s="244"/>
      <c r="VSB4" s="244"/>
      <c r="VSC4" s="244"/>
      <c r="VSD4" s="244"/>
      <c r="VSE4" s="244"/>
      <c r="VSF4" s="244"/>
      <c r="VSG4" s="244"/>
      <c r="VSH4" s="244"/>
      <c r="VSI4" s="244"/>
      <c r="VSJ4" s="244"/>
      <c r="VSK4" s="244"/>
      <c r="VSL4" s="244"/>
      <c r="VSM4" s="244"/>
      <c r="VSN4" s="244"/>
      <c r="VSO4" s="244"/>
      <c r="VSP4" s="244"/>
      <c r="VSQ4" s="244"/>
      <c r="VSR4" s="244"/>
      <c r="VSS4" s="244"/>
      <c r="VST4" s="244"/>
      <c r="VSU4" s="244"/>
      <c r="VSV4" s="244"/>
      <c r="VSW4" s="244"/>
      <c r="VSX4" s="244"/>
      <c r="VSY4" s="244"/>
      <c r="VSZ4" s="244"/>
      <c r="VTA4" s="244"/>
      <c r="VTB4" s="244"/>
      <c r="VTC4" s="244"/>
      <c r="VTD4" s="244"/>
      <c r="VTE4" s="244"/>
      <c r="VTF4" s="244"/>
      <c r="VTG4" s="244"/>
      <c r="VTH4" s="244"/>
      <c r="VTI4" s="244"/>
      <c r="VTJ4" s="244"/>
      <c r="VTK4" s="244"/>
      <c r="VTL4" s="244"/>
      <c r="VTM4" s="244"/>
      <c r="VTN4" s="244"/>
      <c r="VTO4" s="244"/>
      <c r="VTP4" s="244"/>
      <c r="VTQ4" s="244"/>
      <c r="VTR4" s="244"/>
      <c r="VTS4" s="244"/>
      <c r="VTT4" s="244"/>
      <c r="VTU4" s="244"/>
      <c r="VTV4" s="244"/>
      <c r="VTW4" s="244"/>
      <c r="VTX4" s="244"/>
      <c r="VTY4" s="244"/>
      <c r="VTZ4" s="244"/>
      <c r="VUA4" s="244"/>
      <c r="VUB4" s="244"/>
      <c r="VUC4" s="244"/>
      <c r="VUD4" s="244"/>
      <c r="VUE4" s="244"/>
      <c r="VUF4" s="244"/>
      <c r="VUG4" s="244"/>
      <c r="VUH4" s="244"/>
      <c r="VUI4" s="244"/>
      <c r="VUJ4" s="244"/>
      <c r="VUK4" s="244"/>
      <c r="VUL4" s="244"/>
      <c r="VUM4" s="244"/>
      <c r="VUN4" s="244"/>
      <c r="VUO4" s="244"/>
      <c r="VUP4" s="244"/>
      <c r="VUQ4" s="244"/>
      <c r="VUR4" s="244"/>
      <c r="VUS4" s="244"/>
      <c r="VUT4" s="244"/>
      <c r="VUU4" s="244"/>
      <c r="VUV4" s="244"/>
      <c r="VUW4" s="244"/>
      <c r="VUX4" s="244"/>
      <c r="VUY4" s="244"/>
      <c r="VUZ4" s="244"/>
      <c r="VVA4" s="244"/>
      <c r="VVB4" s="244"/>
      <c r="VVC4" s="244"/>
      <c r="VVD4" s="244"/>
      <c r="VVE4" s="244"/>
      <c r="VVF4" s="244"/>
      <c r="VVG4" s="244"/>
      <c r="VVH4" s="244"/>
      <c r="VVI4" s="244"/>
      <c r="VVJ4" s="244"/>
      <c r="VVK4" s="244"/>
      <c r="VVL4" s="244"/>
      <c r="VVM4" s="244"/>
      <c r="VVN4" s="244"/>
      <c r="VVO4" s="244"/>
      <c r="VVP4" s="244"/>
      <c r="VVQ4" s="244"/>
      <c r="VVR4" s="244"/>
      <c r="VVS4" s="244"/>
      <c r="VVT4" s="244"/>
      <c r="VVU4" s="244"/>
      <c r="VVV4" s="244"/>
      <c r="VVW4" s="244"/>
      <c r="VVX4" s="244"/>
      <c r="VVY4" s="244"/>
      <c r="VVZ4" s="244"/>
      <c r="VWA4" s="244"/>
      <c r="VWB4" s="244"/>
      <c r="VWC4" s="244"/>
      <c r="VWD4" s="244"/>
      <c r="VWE4" s="244"/>
      <c r="VWF4" s="244"/>
      <c r="VWG4" s="244"/>
      <c r="VWH4" s="244"/>
      <c r="VWI4" s="244"/>
      <c r="VWJ4" s="244"/>
      <c r="VWK4" s="244"/>
      <c r="VWL4" s="244"/>
      <c r="VWM4" s="244"/>
      <c r="VWN4" s="244"/>
      <c r="VWO4" s="244"/>
      <c r="VWP4" s="244"/>
      <c r="VWQ4" s="244"/>
      <c r="VWR4" s="244"/>
      <c r="VWS4" s="244"/>
      <c r="VWT4" s="244"/>
      <c r="VWU4" s="244"/>
      <c r="VWV4" s="244"/>
      <c r="VWW4" s="244"/>
      <c r="VWX4" s="244"/>
      <c r="VWY4" s="244"/>
      <c r="VWZ4" s="244"/>
      <c r="VXA4" s="244"/>
      <c r="VXB4" s="244"/>
      <c r="VXC4" s="244"/>
      <c r="VXD4" s="244"/>
      <c r="VXE4" s="244"/>
      <c r="VXF4" s="244"/>
      <c r="VXG4" s="244"/>
      <c r="VXH4" s="244"/>
      <c r="VXI4" s="244"/>
      <c r="VXJ4" s="244"/>
      <c r="VXK4" s="244"/>
      <c r="VXL4" s="244"/>
      <c r="VXM4" s="244"/>
      <c r="VXN4" s="244"/>
      <c r="VXO4" s="244"/>
      <c r="VXP4" s="244"/>
      <c r="VXQ4" s="244"/>
      <c r="VXR4" s="244"/>
      <c r="VXS4" s="244"/>
      <c r="VXT4" s="244"/>
      <c r="VXU4" s="244"/>
      <c r="VXV4" s="244"/>
      <c r="VXW4" s="244"/>
      <c r="VXX4" s="244"/>
      <c r="VXY4" s="244"/>
      <c r="VXZ4" s="244"/>
      <c r="VYA4" s="244"/>
      <c r="VYB4" s="244"/>
      <c r="VYC4" s="244"/>
      <c r="VYD4" s="244"/>
      <c r="VYE4" s="244"/>
      <c r="VYF4" s="244"/>
      <c r="VYG4" s="244"/>
      <c r="VYH4" s="244"/>
      <c r="VYI4" s="244"/>
      <c r="VYJ4" s="244"/>
      <c r="VYK4" s="244"/>
      <c r="VYL4" s="244"/>
      <c r="VYM4" s="244"/>
      <c r="VYN4" s="244"/>
      <c r="VYO4" s="244"/>
      <c r="VYP4" s="244"/>
      <c r="VYQ4" s="244"/>
      <c r="VYR4" s="244"/>
      <c r="VYS4" s="244"/>
      <c r="VYT4" s="244"/>
      <c r="VYU4" s="244"/>
      <c r="VYV4" s="244"/>
      <c r="VYW4" s="244"/>
      <c r="VYX4" s="244"/>
      <c r="VYY4" s="244"/>
      <c r="VYZ4" s="244"/>
      <c r="VZA4" s="244"/>
      <c r="VZB4" s="244"/>
      <c r="VZC4" s="244"/>
      <c r="VZD4" s="244"/>
      <c r="VZE4" s="244"/>
      <c r="VZF4" s="244"/>
      <c r="VZG4" s="244"/>
      <c r="VZH4" s="244"/>
      <c r="VZI4" s="244"/>
      <c r="VZJ4" s="244"/>
      <c r="VZK4" s="244"/>
      <c r="VZL4" s="244"/>
      <c r="VZM4" s="244"/>
      <c r="VZN4" s="244"/>
      <c r="VZO4" s="244"/>
      <c r="VZP4" s="244"/>
      <c r="VZQ4" s="244"/>
      <c r="VZR4" s="244"/>
      <c r="VZS4" s="244"/>
      <c r="VZT4" s="244"/>
      <c r="VZU4" s="244"/>
      <c r="VZV4" s="244"/>
      <c r="VZW4" s="244"/>
      <c r="VZX4" s="244"/>
      <c r="VZY4" s="244"/>
      <c r="VZZ4" s="244"/>
      <c r="WAA4" s="244"/>
      <c r="WAB4" s="244"/>
      <c r="WAC4" s="244"/>
      <c r="WAD4" s="244"/>
      <c r="WAE4" s="244"/>
      <c r="WAF4" s="244"/>
      <c r="WAG4" s="244"/>
      <c r="WAH4" s="244"/>
      <c r="WAI4" s="244"/>
      <c r="WAJ4" s="244"/>
      <c r="WAK4" s="244"/>
      <c r="WAL4" s="244"/>
      <c r="WAM4" s="244"/>
      <c r="WAN4" s="244"/>
      <c r="WAO4" s="244"/>
      <c r="WAP4" s="244"/>
      <c r="WAQ4" s="244"/>
      <c r="WAR4" s="244"/>
      <c r="WAS4" s="244"/>
      <c r="WAT4" s="244"/>
      <c r="WAU4" s="244"/>
      <c r="WAV4" s="244"/>
      <c r="WAW4" s="244"/>
      <c r="WAX4" s="244"/>
      <c r="WAY4" s="244"/>
      <c r="WAZ4" s="244"/>
      <c r="WBA4" s="244"/>
      <c r="WBB4" s="244"/>
      <c r="WBC4" s="244"/>
      <c r="WBD4" s="244"/>
      <c r="WBE4" s="244"/>
      <c r="WBF4" s="244"/>
      <c r="WBG4" s="244"/>
      <c r="WBH4" s="244"/>
      <c r="WBI4" s="244"/>
      <c r="WBJ4" s="244"/>
      <c r="WBK4" s="244"/>
      <c r="WBL4" s="244"/>
      <c r="WBM4" s="244"/>
      <c r="WBN4" s="244"/>
      <c r="WBO4" s="244"/>
      <c r="WBP4" s="244"/>
      <c r="WBQ4" s="244"/>
      <c r="WBR4" s="244"/>
      <c r="WBS4" s="244"/>
      <c r="WBT4" s="244"/>
      <c r="WBU4" s="244"/>
      <c r="WBV4" s="244"/>
      <c r="WBW4" s="244"/>
      <c r="WBX4" s="244"/>
      <c r="WBY4" s="244"/>
      <c r="WBZ4" s="244"/>
      <c r="WCA4" s="244"/>
      <c r="WCB4" s="244"/>
      <c r="WCC4" s="244"/>
      <c r="WCD4" s="244"/>
      <c r="WCE4" s="244"/>
      <c r="WCF4" s="244"/>
      <c r="WCG4" s="244"/>
      <c r="WCH4" s="244"/>
      <c r="WCI4" s="244"/>
      <c r="WCJ4" s="244"/>
      <c r="WCK4" s="244"/>
      <c r="WCL4" s="244"/>
      <c r="WCM4" s="244"/>
      <c r="WCN4" s="244"/>
      <c r="WCO4" s="244"/>
      <c r="WCP4" s="244"/>
      <c r="WCQ4" s="244"/>
      <c r="WCR4" s="244"/>
      <c r="WCS4" s="244"/>
      <c r="WCT4" s="244"/>
      <c r="WCU4" s="244"/>
      <c r="WCV4" s="244"/>
      <c r="WCW4" s="244"/>
      <c r="WCX4" s="244"/>
      <c r="WCY4" s="244"/>
      <c r="WCZ4" s="244"/>
      <c r="WDA4" s="244"/>
      <c r="WDB4" s="244"/>
      <c r="WDC4" s="244"/>
      <c r="WDD4" s="244"/>
      <c r="WDE4" s="244"/>
      <c r="WDF4" s="244"/>
      <c r="WDG4" s="244"/>
      <c r="WDH4" s="244"/>
      <c r="WDI4" s="244"/>
      <c r="WDJ4" s="244"/>
      <c r="WDK4" s="244"/>
      <c r="WDL4" s="244"/>
      <c r="WDM4" s="244"/>
      <c r="WDN4" s="244"/>
      <c r="WDO4" s="244"/>
      <c r="WDP4" s="244"/>
      <c r="WDQ4" s="244"/>
      <c r="WDR4" s="244"/>
      <c r="WDS4" s="244"/>
      <c r="WDT4" s="244"/>
      <c r="WDU4" s="244"/>
      <c r="WDV4" s="244"/>
      <c r="WDW4" s="244"/>
      <c r="WDX4" s="244"/>
      <c r="WDY4" s="244"/>
      <c r="WDZ4" s="244"/>
      <c r="WEA4" s="244"/>
      <c r="WEB4" s="244"/>
      <c r="WEC4" s="244"/>
      <c r="WED4" s="244"/>
      <c r="WEE4" s="244"/>
      <c r="WEF4" s="244"/>
      <c r="WEG4" s="244"/>
      <c r="WEH4" s="244"/>
      <c r="WEI4" s="244"/>
      <c r="WEJ4" s="244"/>
      <c r="WEK4" s="244"/>
      <c r="WEL4" s="244"/>
      <c r="WEM4" s="244"/>
      <c r="WEN4" s="244"/>
      <c r="WEO4" s="244"/>
      <c r="WEP4" s="244"/>
      <c r="WEQ4" s="244"/>
      <c r="WER4" s="244"/>
      <c r="WES4" s="244"/>
      <c r="WET4" s="244"/>
      <c r="WEU4" s="244"/>
      <c r="WEV4" s="244"/>
      <c r="WEW4" s="244"/>
      <c r="WEX4" s="244"/>
      <c r="WEY4" s="244"/>
      <c r="WEZ4" s="244"/>
      <c r="WFA4" s="244"/>
      <c r="WFB4" s="244"/>
      <c r="WFC4" s="244"/>
      <c r="WFD4" s="244"/>
      <c r="WFE4" s="244"/>
      <c r="WFF4" s="244"/>
      <c r="WFG4" s="244"/>
      <c r="WFH4" s="244"/>
      <c r="WFI4" s="244"/>
      <c r="WFJ4" s="244"/>
      <c r="WFK4" s="244"/>
      <c r="WFL4" s="244"/>
      <c r="WFM4" s="244"/>
      <c r="WFN4" s="244"/>
      <c r="WFO4" s="244"/>
      <c r="WFP4" s="244"/>
      <c r="WFQ4" s="244"/>
      <c r="WFR4" s="244"/>
      <c r="WFS4" s="244"/>
      <c r="WFT4" s="244"/>
      <c r="WFU4" s="244"/>
      <c r="WFV4" s="244"/>
      <c r="WFW4" s="244"/>
      <c r="WFX4" s="244"/>
      <c r="WFY4" s="244"/>
      <c r="WFZ4" s="244"/>
      <c r="WGA4" s="244"/>
      <c r="WGB4" s="244"/>
      <c r="WGC4" s="244"/>
      <c r="WGD4" s="244"/>
      <c r="WGE4" s="244"/>
      <c r="WGF4" s="244"/>
      <c r="WGG4" s="244"/>
      <c r="WGH4" s="244"/>
      <c r="WGI4" s="244"/>
      <c r="WGJ4" s="244"/>
      <c r="WGK4" s="244"/>
      <c r="WGL4" s="244"/>
      <c r="WGM4" s="244"/>
      <c r="WGN4" s="244"/>
      <c r="WGO4" s="244"/>
      <c r="WGP4" s="244"/>
      <c r="WGQ4" s="244"/>
      <c r="WGR4" s="244"/>
      <c r="WGS4" s="244"/>
      <c r="WGT4" s="244"/>
      <c r="WGU4" s="244"/>
      <c r="WGV4" s="244"/>
      <c r="WGW4" s="244"/>
      <c r="WGX4" s="244"/>
      <c r="WGY4" s="244"/>
      <c r="WGZ4" s="244"/>
      <c r="WHA4" s="244"/>
      <c r="WHB4" s="244"/>
      <c r="WHC4" s="244"/>
      <c r="WHD4" s="244"/>
      <c r="WHE4" s="244"/>
      <c r="WHF4" s="244"/>
      <c r="WHG4" s="244"/>
      <c r="WHH4" s="244"/>
      <c r="WHI4" s="244"/>
      <c r="WHJ4" s="244"/>
      <c r="WHK4" s="244"/>
      <c r="WHL4" s="244"/>
      <c r="WHM4" s="244"/>
      <c r="WHN4" s="244"/>
      <c r="WHO4" s="244"/>
      <c r="WHP4" s="244"/>
      <c r="WHQ4" s="244"/>
      <c r="WHR4" s="244"/>
      <c r="WHS4" s="244"/>
      <c r="WHT4" s="244"/>
      <c r="WHU4" s="244"/>
      <c r="WHV4" s="244"/>
      <c r="WHW4" s="244"/>
      <c r="WHX4" s="244"/>
      <c r="WHY4" s="244"/>
      <c r="WHZ4" s="244"/>
      <c r="WIA4" s="244"/>
      <c r="WIB4" s="244"/>
      <c r="WIC4" s="244"/>
      <c r="WID4" s="244"/>
      <c r="WIE4" s="244"/>
      <c r="WIF4" s="244"/>
      <c r="WIG4" s="244"/>
      <c r="WIH4" s="244"/>
      <c r="WII4" s="244"/>
      <c r="WIJ4" s="244"/>
      <c r="WIK4" s="244"/>
      <c r="WIL4" s="244"/>
      <c r="WIM4" s="244"/>
      <c r="WIN4" s="244"/>
      <c r="WIO4" s="244"/>
      <c r="WIP4" s="244"/>
      <c r="WIQ4" s="244"/>
      <c r="WIR4" s="244"/>
      <c r="WIS4" s="244"/>
      <c r="WIT4" s="244"/>
      <c r="WIU4" s="244"/>
      <c r="WIV4" s="244"/>
      <c r="WIW4" s="244"/>
      <c r="WIX4" s="244"/>
      <c r="WIY4" s="244"/>
      <c r="WIZ4" s="244"/>
      <c r="WJA4" s="244"/>
      <c r="WJB4" s="244"/>
      <c r="WJC4" s="244"/>
      <c r="WJD4" s="244"/>
      <c r="WJE4" s="244"/>
      <c r="WJF4" s="244"/>
      <c r="WJG4" s="244"/>
      <c r="WJH4" s="244"/>
      <c r="WJI4" s="244"/>
      <c r="WJJ4" s="244"/>
      <c r="WJK4" s="244"/>
      <c r="WJL4" s="244"/>
      <c r="WJM4" s="244"/>
      <c r="WJN4" s="244"/>
      <c r="WJO4" s="244"/>
      <c r="WJP4" s="244"/>
      <c r="WJQ4" s="244"/>
      <c r="WJR4" s="244"/>
      <c r="WJS4" s="244"/>
      <c r="WJT4" s="244"/>
      <c r="WJU4" s="244"/>
      <c r="WJV4" s="244"/>
      <c r="WJW4" s="244"/>
      <c r="WJX4" s="244"/>
      <c r="WJY4" s="244"/>
      <c r="WJZ4" s="244"/>
      <c r="WKA4" s="244"/>
      <c r="WKB4" s="244"/>
      <c r="WKC4" s="244"/>
      <c r="WKD4" s="244"/>
      <c r="WKE4" s="244"/>
      <c r="WKF4" s="244"/>
      <c r="WKG4" s="244"/>
      <c r="WKH4" s="244"/>
      <c r="WKI4" s="244"/>
      <c r="WKJ4" s="244"/>
      <c r="WKK4" s="244"/>
      <c r="WKL4" s="244"/>
      <c r="WKM4" s="244"/>
      <c r="WKN4" s="244"/>
      <c r="WKO4" s="244"/>
      <c r="WKP4" s="244"/>
      <c r="WKQ4" s="244"/>
      <c r="WKR4" s="244"/>
      <c r="WKS4" s="244"/>
      <c r="WKT4" s="244"/>
      <c r="WKU4" s="244"/>
      <c r="WKV4" s="244"/>
      <c r="WKW4" s="244"/>
      <c r="WKX4" s="244"/>
      <c r="WKY4" s="244"/>
      <c r="WKZ4" s="244"/>
      <c r="WLA4" s="244"/>
      <c r="WLB4" s="244"/>
      <c r="WLC4" s="244"/>
      <c r="WLD4" s="244"/>
      <c r="WLE4" s="244"/>
      <c r="WLF4" s="244"/>
      <c r="WLG4" s="244"/>
      <c r="WLH4" s="244"/>
      <c r="WLI4" s="244"/>
      <c r="WLJ4" s="244"/>
      <c r="WLK4" s="244"/>
      <c r="WLL4" s="244"/>
      <c r="WLM4" s="244"/>
      <c r="WLN4" s="244"/>
      <c r="WLO4" s="244"/>
      <c r="WLP4" s="244"/>
      <c r="WLQ4" s="244"/>
      <c r="WLR4" s="244"/>
      <c r="WLS4" s="244"/>
      <c r="WLT4" s="244"/>
      <c r="WLU4" s="244"/>
      <c r="WLV4" s="244"/>
      <c r="WLW4" s="244"/>
      <c r="WLX4" s="244"/>
      <c r="WLY4" s="244"/>
      <c r="WLZ4" s="244"/>
      <c r="WMA4" s="244"/>
      <c r="WMB4" s="244"/>
      <c r="WMC4" s="244"/>
      <c r="WMD4" s="244"/>
      <c r="WME4" s="244"/>
      <c r="WMF4" s="244"/>
      <c r="WMG4" s="244"/>
      <c r="WMH4" s="244"/>
      <c r="WMI4" s="244"/>
      <c r="WMJ4" s="244"/>
      <c r="WMK4" s="244"/>
      <c r="WML4" s="244"/>
      <c r="WMM4" s="244"/>
      <c r="WMN4" s="244"/>
      <c r="WMO4" s="244"/>
      <c r="WMP4" s="244"/>
      <c r="WMQ4" s="244"/>
      <c r="WMR4" s="244"/>
      <c r="WMS4" s="244"/>
      <c r="WMT4" s="244"/>
      <c r="WMU4" s="244"/>
      <c r="WMV4" s="244"/>
      <c r="WMW4" s="244"/>
      <c r="WMX4" s="244"/>
      <c r="WMY4" s="244"/>
      <c r="WMZ4" s="244"/>
      <c r="WNA4" s="244"/>
      <c r="WNB4" s="244"/>
      <c r="WNC4" s="244"/>
      <c r="WND4" s="244"/>
      <c r="WNE4" s="244"/>
      <c r="WNF4" s="244"/>
      <c r="WNG4" s="244"/>
      <c r="WNH4" s="244"/>
      <c r="WNI4" s="244"/>
      <c r="WNJ4" s="244"/>
      <c r="WNK4" s="244"/>
      <c r="WNL4" s="244"/>
      <c r="WNM4" s="244"/>
      <c r="WNN4" s="244"/>
      <c r="WNO4" s="244"/>
      <c r="WNP4" s="244"/>
      <c r="WNQ4" s="244"/>
      <c r="WNR4" s="244"/>
      <c r="WNS4" s="244"/>
      <c r="WNT4" s="244"/>
      <c r="WNU4" s="244"/>
      <c r="WNV4" s="244"/>
      <c r="WNW4" s="244"/>
      <c r="WNX4" s="244"/>
      <c r="WNY4" s="244"/>
      <c r="WNZ4" s="244"/>
      <c r="WOA4" s="244"/>
      <c r="WOB4" s="244"/>
      <c r="WOC4" s="244"/>
      <c r="WOD4" s="244"/>
      <c r="WOE4" s="244"/>
      <c r="WOF4" s="244"/>
      <c r="WOG4" s="244"/>
      <c r="WOH4" s="244"/>
      <c r="WOI4" s="244"/>
      <c r="WOJ4" s="244"/>
      <c r="WOK4" s="244"/>
      <c r="WOL4" s="244"/>
      <c r="WOM4" s="244"/>
      <c r="WON4" s="244"/>
      <c r="WOO4" s="244"/>
      <c r="WOP4" s="244"/>
      <c r="WOQ4" s="244"/>
      <c r="WOR4" s="244"/>
      <c r="WOS4" s="244"/>
      <c r="WOT4" s="244"/>
      <c r="WOU4" s="244"/>
      <c r="WOV4" s="244"/>
      <c r="WOW4" s="244"/>
      <c r="WOX4" s="244"/>
      <c r="WOY4" s="244"/>
      <c r="WOZ4" s="244"/>
      <c r="WPA4" s="244"/>
      <c r="WPB4" s="244"/>
      <c r="WPC4" s="244"/>
      <c r="WPD4" s="244"/>
      <c r="WPE4" s="244"/>
      <c r="WPF4" s="244"/>
      <c r="WPG4" s="244"/>
      <c r="WPH4" s="244"/>
      <c r="WPI4" s="244"/>
      <c r="WPJ4" s="244"/>
      <c r="WPK4" s="244"/>
      <c r="WPL4" s="244"/>
      <c r="WPM4" s="244"/>
      <c r="WPN4" s="244"/>
      <c r="WPO4" s="244"/>
      <c r="WPP4" s="244"/>
      <c r="WPQ4" s="244"/>
      <c r="WPR4" s="244"/>
      <c r="WPS4" s="244"/>
      <c r="WPT4" s="244"/>
      <c r="WPU4" s="244"/>
      <c r="WPV4" s="244"/>
      <c r="WPW4" s="244"/>
      <c r="WPX4" s="244"/>
      <c r="WPY4" s="244"/>
      <c r="WPZ4" s="244"/>
      <c r="WQA4" s="244"/>
      <c r="WQB4" s="244"/>
      <c r="WQC4" s="244"/>
      <c r="WQD4" s="244"/>
      <c r="WQE4" s="244"/>
      <c r="WQF4" s="244"/>
      <c r="WQG4" s="244"/>
      <c r="WQH4" s="244"/>
      <c r="WQI4" s="244"/>
      <c r="WQJ4" s="244"/>
      <c r="WQK4" s="244"/>
      <c r="WQL4" s="244"/>
      <c r="WQM4" s="244"/>
      <c r="WQN4" s="244"/>
      <c r="WQO4" s="244"/>
      <c r="WQP4" s="244"/>
      <c r="WQQ4" s="244"/>
      <c r="WQR4" s="244"/>
      <c r="WQS4" s="244"/>
      <c r="WQT4" s="244"/>
      <c r="WQU4" s="244"/>
      <c r="WQV4" s="244"/>
      <c r="WQW4" s="244"/>
      <c r="WQX4" s="244"/>
      <c r="WQY4" s="244"/>
      <c r="WQZ4" s="244"/>
      <c r="WRA4" s="244"/>
      <c r="WRB4" s="244"/>
      <c r="WRC4" s="244"/>
      <c r="WRD4" s="244"/>
      <c r="WRE4" s="244"/>
      <c r="WRF4" s="244"/>
      <c r="WRG4" s="244"/>
      <c r="WRH4" s="244"/>
      <c r="WRI4" s="244"/>
      <c r="WRJ4" s="244"/>
      <c r="WRK4" s="244"/>
      <c r="WRL4" s="244"/>
      <c r="WRM4" s="244"/>
      <c r="WRN4" s="244"/>
      <c r="WRO4" s="244"/>
      <c r="WRP4" s="244"/>
      <c r="WRQ4" s="244"/>
      <c r="WRR4" s="244"/>
      <c r="WRS4" s="244"/>
      <c r="WRT4" s="244"/>
      <c r="WRU4" s="244"/>
      <c r="WRV4" s="244"/>
      <c r="WRW4" s="244"/>
      <c r="WRX4" s="244"/>
      <c r="WRY4" s="244"/>
      <c r="WRZ4" s="244"/>
      <c r="WSA4" s="244"/>
      <c r="WSB4" s="244"/>
      <c r="WSC4" s="244"/>
      <c r="WSD4" s="244"/>
      <c r="WSE4" s="244"/>
      <c r="WSF4" s="244"/>
      <c r="WSG4" s="244"/>
      <c r="WSH4" s="244"/>
      <c r="WSI4" s="244"/>
      <c r="WSJ4" s="244"/>
      <c r="WSK4" s="244"/>
      <c r="WSL4" s="244"/>
      <c r="WSM4" s="244"/>
      <c r="WSN4" s="244"/>
      <c r="WSO4" s="244"/>
      <c r="WSP4" s="244"/>
      <c r="WSQ4" s="244"/>
      <c r="WSR4" s="244"/>
      <c r="WSS4" s="244"/>
      <c r="WST4" s="244"/>
      <c r="WSU4" s="244"/>
      <c r="WSV4" s="244"/>
      <c r="WSW4" s="244"/>
      <c r="WSX4" s="244"/>
      <c r="WSY4" s="244"/>
      <c r="WSZ4" s="244"/>
      <c r="WTA4" s="244"/>
      <c r="WTB4" s="244"/>
      <c r="WTC4" s="244"/>
      <c r="WTD4" s="244"/>
      <c r="WTE4" s="244"/>
      <c r="WTF4" s="244"/>
      <c r="WTG4" s="244"/>
      <c r="WTH4" s="244"/>
      <c r="WTI4" s="244"/>
      <c r="WTJ4" s="244"/>
      <c r="WTK4" s="244"/>
      <c r="WTL4" s="244"/>
      <c r="WTM4" s="244"/>
      <c r="WTN4" s="244"/>
      <c r="WTO4" s="244"/>
      <c r="WTP4" s="244"/>
      <c r="WTQ4" s="244"/>
      <c r="WTR4" s="244"/>
      <c r="WTS4" s="244"/>
      <c r="WTT4" s="244"/>
      <c r="WTU4" s="244"/>
      <c r="WTV4" s="244"/>
      <c r="WTW4" s="244"/>
      <c r="WTX4" s="244"/>
      <c r="WTY4" s="244"/>
      <c r="WTZ4" s="244"/>
      <c r="WUA4" s="244"/>
      <c r="WUB4" s="244"/>
      <c r="WUC4" s="244"/>
      <c r="WUD4" s="244"/>
      <c r="WUE4" s="244"/>
      <c r="WUF4" s="244"/>
      <c r="WUG4" s="244"/>
      <c r="WUH4" s="244"/>
      <c r="WUI4" s="244"/>
      <c r="WUJ4" s="244"/>
      <c r="WUK4" s="244"/>
      <c r="WUL4" s="244"/>
      <c r="WUM4" s="244"/>
      <c r="WUN4" s="244"/>
      <c r="WUO4" s="244"/>
      <c r="WUP4" s="244"/>
      <c r="WUQ4" s="244"/>
      <c r="WUR4" s="244"/>
      <c r="WUS4" s="244"/>
      <c r="WUT4" s="244"/>
      <c r="WUU4" s="244"/>
      <c r="WUV4" s="244"/>
      <c r="WUW4" s="244"/>
      <c r="WUX4" s="244"/>
      <c r="WUY4" s="244"/>
      <c r="WUZ4" s="244"/>
      <c r="WVA4" s="244"/>
      <c r="WVB4" s="244"/>
      <c r="WVC4" s="244"/>
      <c r="WVD4" s="244"/>
      <c r="WVE4" s="244"/>
      <c r="WVF4" s="244"/>
      <c r="WVG4" s="244"/>
      <c r="WVH4" s="244"/>
      <c r="WVI4" s="244"/>
      <c r="WVJ4" s="244"/>
      <c r="WVK4" s="244"/>
      <c r="WVL4" s="244"/>
      <c r="WVM4" s="244"/>
      <c r="WVN4" s="244"/>
      <c r="WVO4" s="244"/>
      <c r="WVP4" s="244"/>
      <c r="WVQ4" s="244"/>
      <c r="WVR4" s="244"/>
      <c r="WVS4" s="244"/>
      <c r="WVT4" s="244"/>
      <c r="WVU4" s="244"/>
      <c r="WVV4" s="244"/>
      <c r="WVW4" s="244"/>
      <c r="WVX4" s="244"/>
      <c r="WVY4" s="244"/>
      <c r="WVZ4" s="244"/>
      <c r="WWA4" s="244"/>
      <c r="WWB4" s="244"/>
      <c r="WWC4" s="244"/>
      <c r="WWD4" s="244"/>
      <c r="WWE4" s="244"/>
      <c r="WWF4" s="244"/>
      <c r="WWG4" s="244"/>
      <c r="WWH4" s="244"/>
      <c r="WWI4" s="244"/>
      <c r="WWJ4" s="244"/>
      <c r="WWK4" s="244"/>
      <c r="WWL4" s="244"/>
      <c r="WWM4" s="244"/>
      <c r="WWN4" s="244"/>
      <c r="WWO4" s="244"/>
      <c r="WWP4" s="244"/>
      <c r="WWQ4" s="244"/>
      <c r="WWR4" s="244"/>
      <c r="WWS4" s="244"/>
      <c r="WWT4" s="244"/>
      <c r="WWU4" s="244"/>
      <c r="WWV4" s="244"/>
      <c r="WWW4" s="244"/>
      <c r="WWX4" s="244"/>
      <c r="WWY4" s="244"/>
      <c r="WWZ4" s="244"/>
      <c r="WXA4" s="244"/>
      <c r="WXB4" s="244"/>
      <c r="WXC4" s="244"/>
      <c r="WXD4" s="244"/>
      <c r="WXE4" s="244"/>
      <c r="WXF4" s="244"/>
      <c r="WXG4" s="244"/>
      <c r="WXH4" s="244"/>
      <c r="WXI4" s="244"/>
      <c r="WXJ4" s="244"/>
      <c r="WXK4" s="244"/>
      <c r="WXL4" s="244"/>
      <c r="WXM4" s="244"/>
      <c r="WXN4" s="244"/>
      <c r="WXO4" s="244"/>
      <c r="WXP4" s="244"/>
      <c r="WXQ4" s="244"/>
      <c r="WXR4" s="244"/>
      <c r="WXS4" s="244"/>
      <c r="WXT4" s="244"/>
      <c r="WXU4" s="244"/>
      <c r="WXV4" s="244"/>
      <c r="WXW4" s="244"/>
      <c r="WXX4" s="244"/>
      <c r="WXY4" s="244"/>
      <c r="WXZ4" s="244"/>
      <c r="WYA4" s="244"/>
      <c r="WYB4" s="244"/>
      <c r="WYC4" s="244"/>
      <c r="WYD4" s="244"/>
      <c r="WYE4" s="244"/>
      <c r="WYF4" s="244"/>
      <c r="WYG4" s="244"/>
      <c r="WYH4" s="244"/>
      <c r="WYI4" s="244"/>
      <c r="WYJ4" s="244"/>
      <c r="WYK4" s="244"/>
      <c r="WYL4" s="244"/>
      <c r="WYM4" s="244"/>
      <c r="WYN4" s="244"/>
      <c r="WYO4" s="244"/>
      <c r="WYP4" s="244"/>
      <c r="WYQ4" s="244"/>
      <c r="WYR4" s="244"/>
      <c r="WYS4" s="244"/>
      <c r="WYT4" s="244"/>
      <c r="WYU4" s="244"/>
      <c r="WYV4" s="244"/>
      <c r="WYW4" s="244"/>
      <c r="WYX4" s="244"/>
      <c r="WYY4" s="244"/>
      <c r="WYZ4" s="244"/>
      <c r="WZA4" s="244"/>
      <c r="WZB4" s="244"/>
      <c r="WZC4" s="244"/>
      <c r="WZD4" s="244"/>
      <c r="WZE4" s="244"/>
      <c r="WZF4" s="244"/>
      <c r="WZG4" s="244"/>
      <c r="WZH4" s="244"/>
      <c r="WZI4" s="244"/>
      <c r="WZJ4" s="244"/>
      <c r="WZK4" s="244"/>
      <c r="WZL4" s="244"/>
      <c r="WZM4" s="244"/>
      <c r="WZN4" s="244"/>
      <c r="WZO4" s="244"/>
      <c r="WZP4" s="244"/>
      <c r="WZQ4" s="244"/>
      <c r="WZR4" s="244"/>
      <c r="WZS4" s="244"/>
      <c r="WZT4" s="244"/>
      <c r="WZU4" s="244"/>
      <c r="WZV4" s="244"/>
      <c r="WZW4" s="244"/>
      <c r="WZX4" s="244"/>
      <c r="WZY4" s="244"/>
      <c r="WZZ4" s="244"/>
      <c r="XAA4" s="244"/>
      <c r="XAB4" s="244"/>
      <c r="XAC4" s="244"/>
      <c r="XAD4" s="244"/>
      <c r="XAE4" s="244"/>
      <c r="XAF4" s="244"/>
      <c r="XAG4" s="244"/>
      <c r="XAH4" s="244"/>
      <c r="XAI4" s="244"/>
      <c r="XAJ4" s="244"/>
      <c r="XAK4" s="244"/>
      <c r="XAL4" s="244"/>
      <c r="XAM4" s="244"/>
      <c r="XAN4" s="244"/>
      <c r="XAO4" s="244"/>
      <c r="XAP4" s="244"/>
      <c r="XAQ4" s="244"/>
      <c r="XAR4" s="244"/>
      <c r="XAS4" s="244"/>
      <c r="XAT4" s="244"/>
      <c r="XAU4" s="244"/>
      <c r="XAV4" s="244"/>
      <c r="XAW4" s="244"/>
      <c r="XAX4" s="244"/>
      <c r="XAY4" s="244"/>
      <c r="XAZ4" s="244"/>
      <c r="XBA4" s="244"/>
      <c r="XBB4" s="244"/>
      <c r="XBC4" s="244"/>
      <c r="XBD4" s="244"/>
      <c r="XBE4" s="244"/>
      <c r="XBF4" s="244"/>
      <c r="XBG4" s="244"/>
      <c r="XBH4" s="244"/>
      <c r="XBI4" s="244"/>
      <c r="XBJ4" s="244"/>
      <c r="XBK4" s="244"/>
      <c r="XBL4" s="244"/>
      <c r="XBM4" s="244"/>
      <c r="XBN4" s="244"/>
      <c r="XBO4" s="244"/>
      <c r="XBP4" s="244"/>
      <c r="XBQ4" s="244"/>
      <c r="XBR4" s="244"/>
      <c r="XBS4" s="244"/>
      <c r="XBT4" s="244"/>
      <c r="XBU4" s="244"/>
      <c r="XBV4" s="244"/>
      <c r="XBW4" s="244"/>
      <c r="XBX4" s="244"/>
      <c r="XBY4" s="244"/>
      <c r="XBZ4" s="244"/>
      <c r="XCA4" s="244"/>
      <c r="XCB4" s="244"/>
      <c r="XCC4" s="244"/>
      <c r="XCD4" s="244"/>
      <c r="XCE4" s="244"/>
      <c r="XCF4" s="244"/>
      <c r="XCG4" s="244"/>
      <c r="XCH4" s="244"/>
      <c r="XCI4" s="244"/>
      <c r="XCJ4" s="244"/>
      <c r="XCK4" s="244"/>
      <c r="XCL4" s="244"/>
      <c r="XCM4" s="244"/>
      <c r="XCN4" s="244"/>
      <c r="XCO4" s="244"/>
      <c r="XCP4" s="244"/>
      <c r="XCQ4" s="244"/>
      <c r="XCR4" s="244"/>
      <c r="XCS4" s="244"/>
      <c r="XCT4" s="244"/>
      <c r="XCU4" s="244"/>
      <c r="XCV4" s="244"/>
      <c r="XCW4" s="244"/>
      <c r="XCX4" s="244"/>
      <c r="XCY4" s="244"/>
      <c r="XCZ4" s="244"/>
      <c r="XDA4" s="244"/>
      <c r="XDB4" s="244"/>
      <c r="XDC4" s="244"/>
      <c r="XDD4" s="244"/>
      <c r="XDE4" s="244"/>
      <c r="XDF4" s="244"/>
      <c r="XDG4" s="244"/>
      <c r="XDH4" s="244"/>
      <c r="XDI4" s="244"/>
      <c r="XDJ4" s="244"/>
      <c r="XDK4" s="244"/>
      <c r="XDL4" s="244"/>
      <c r="XDM4" s="244"/>
      <c r="XDN4" s="244"/>
      <c r="XDO4" s="244"/>
      <c r="XDP4" s="244"/>
      <c r="XDQ4" s="244"/>
      <c r="XDR4" s="244"/>
      <c r="XDS4" s="244"/>
      <c r="XDT4" s="244"/>
      <c r="XDU4" s="244"/>
      <c r="XDV4" s="244"/>
      <c r="XDW4" s="244"/>
      <c r="XDX4" s="244"/>
      <c r="XDY4" s="244"/>
      <c r="XDZ4" s="244"/>
      <c r="XEA4" s="244"/>
      <c r="XEB4" s="244"/>
      <c r="XEC4" s="244"/>
      <c r="XED4" s="244"/>
      <c r="XEE4" s="244"/>
      <c r="XEF4" s="244"/>
      <c r="XEG4" s="244"/>
      <c r="XEH4" s="244"/>
      <c r="XEI4" s="244"/>
      <c r="XEJ4" s="244"/>
      <c r="XEK4" s="244"/>
      <c r="XEL4" s="244"/>
      <c r="XEM4" s="244"/>
      <c r="XEN4" s="244"/>
      <c r="XEO4" s="244"/>
      <c r="XEP4" s="244"/>
    </row>
    <row r="5" spans="1:16370" customFormat="1" ht="15" customHeight="1" x14ac:dyDescent="0.25">
      <c r="A5" s="49">
        <v>28</v>
      </c>
      <c r="B5" s="221">
        <v>516</v>
      </c>
      <c r="C5" s="275" t="s">
        <v>60</v>
      </c>
      <c r="D5" s="221" t="s">
        <v>69</v>
      </c>
      <c r="E5" s="222" t="s">
        <v>70</v>
      </c>
      <c r="F5" s="213" t="s">
        <v>1140</v>
      </c>
      <c r="G5" s="213"/>
      <c r="H5" s="183"/>
      <c r="I5" s="49"/>
      <c r="J5" s="28"/>
      <c r="K5" s="222"/>
      <c r="L5" s="213"/>
      <c r="M5" s="218"/>
      <c r="N5" s="223"/>
      <c r="O5" s="29"/>
      <c r="P5" s="29"/>
      <c r="Q5" s="29"/>
      <c r="R5" s="30"/>
      <c r="S5" s="29"/>
      <c r="T5" s="29"/>
      <c r="U5" s="29"/>
      <c r="V5" s="29"/>
      <c r="W5" s="218"/>
      <c r="X5" s="24"/>
      <c r="Y5" s="215"/>
      <c r="Z5" s="215"/>
      <c r="AA5" s="223"/>
      <c r="AB5" s="217" t="s">
        <v>72</v>
      </c>
      <c r="AC5" s="220"/>
      <c r="AD5" s="220"/>
      <c r="AE5" s="220"/>
      <c r="AF5" s="220"/>
      <c r="AG5" s="213"/>
      <c r="AH5" s="27"/>
      <c r="AI5" s="27"/>
      <c r="AJ5" s="49" t="s">
        <v>1008</v>
      </c>
      <c r="AK5" s="31"/>
      <c r="AL5" s="32">
        <v>42136</v>
      </c>
      <c r="AM5" s="49" t="s">
        <v>73</v>
      </c>
      <c r="AN5" s="217">
        <v>82290</v>
      </c>
      <c r="AO5" s="49" t="s">
        <v>74</v>
      </c>
      <c r="AP5" s="49">
        <v>471</v>
      </c>
      <c r="AQ5" s="49">
        <v>45</v>
      </c>
      <c r="AR5" s="49">
        <v>6</v>
      </c>
      <c r="AS5" s="49">
        <v>3</v>
      </c>
      <c r="AT5" s="49"/>
      <c r="AU5" s="49">
        <v>5</v>
      </c>
      <c r="AV5" s="18"/>
      <c r="AW5" s="49">
        <v>7</v>
      </c>
      <c r="AX5" s="33"/>
      <c r="AY5" s="33"/>
      <c r="AZ5" s="34">
        <v>155</v>
      </c>
      <c r="BA5" s="34">
        <v>155</v>
      </c>
      <c r="BB5" s="35">
        <v>3307.91</v>
      </c>
      <c r="BC5" s="35"/>
      <c r="BD5" s="36">
        <v>42064</v>
      </c>
      <c r="BE5" s="23">
        <v>155283.41000000012</v>
      </c>
      <c r="BF5" s="49">
        <v>53</v>
      </c>
      <c r="BG5" s="37">
        <v>183.79</v>
      </c>
      <c r="BH5" s="37">
        <v>291.23</v>
      </c>
      <c r="BI5" s="37"/>
    </row>
    <row r="6" spans="1:16370" customFormat="1" ht="15" customHeight="1" x14ac:dyDescent="0.25">
      <c r="A6" s="49">
        <v>357</v>
      </c>
      <c r="B6" s="221">
        <v>488</v>
      </c>
      <c r="C6" s="275" t="s">
        <v>60</v>
      </c>
      <c r="D6" s="221" t="s">
        <v>75</v>
      </c>
      <c r="E6" s="222" t="s">
        <v>76</v>
      </c>
      <c r="F6" s="213" t="s">
        <v>1140</v>
      </c>
      <c r="G6" s="213"/>
      <c r="H6" s="87"/>
      <c r="I6" s="222"/>
      <c r="J6" s="222"/>
      <c r="K6" s="217"/>
      <c r="L6" s="38"/>
      <c r="M6" s="218"/>
      <c r="N6" s="39"/>
      <c r="O6" s="29"/>
      <c r="P6" s="29"/>
      <c r="Q6" s="29"/>
      <c r="R6" s="40"/>
      <c r="S6" s="41"/>
      <c r="T6" s="29"/>
      <c r="U6" s="29"/>
      <c r="V6" s="29"/>
      <c r="W6" s="42"/>
      <c r="X6" s="42"/>
      <c r="Y6" s="215"/>
      <c r="Z6" s="215"/>
      <c r="AA6" s="223"/>
      <c r="AB6" s="217" t="s">
        <v>72</v>
      </c>
      <c r="AC6" s="220"/>
      <c r="AD6" s="220"/>
      <c r="AE6" s="220"/>
      <c r="AF6" s="220"/>
      <c r="AG6" s="213"/>
      <c r="AH6" s="27"/>
      <c r="AI6" s="27"/>
      <c r="AJ6" s="49" t="s">
        <v>1016</v>
      </c>
      <c r="AK6" s="49"/>
      <c r="AL6" s="32">
        <v>42079</v>
      </c>
      <c r="AM6" s="49" t="s">
        <v>73</v>
      </c>
      <c r="AN6" s="217">
        <v>82290</v>
      </c>
      <c r="AO6" s="49" t="s">
        <v>74</v>
      </c>
      <c r="AP6" s="49">
        <v>471</v>
      </c>
      <c r="AQ6" s="49">
        <v>45</v>
      </c>
      <c r="AR6" s="49">
        <v>7</v>
      </c>
      <c r="AS6" s="49">
        <v>4</v>
      </c>
      <c r="AT6" s="49"/>
      <c r="AU6" s="49">
        <v>5</v>
      </c>
      <c r="AV6" s="18">
        <v>181</v>
      </c>
      <c r="AW6" s="49">
        <v>9</v>
      </c>
      <c r="AX6" s="34">
        <v>6.2</v>
      </c>
      <c r="AY6" s="33"/>
      <c r="AZ6" s="34">
        <v>225</v>
      </c>
      <c r="BA6" s="34">
        <v>225</v>
      </c>
      <c r="BB6" s="35">
        <v>4253.0200000000004</v>
      </c>
      <c r="BC6" s="223"/>
      <c r="BD6" s="36">
        <v>42736</v>
      </c>
      <c r="BE6" s="41">
        <v>219855.46000000008</v>
      </c>
      <c r="BF6" s="49">
        <v>40</v>
      </c>
      <c r="BG6" s="37">
        <v>183.79</v>
      </c>
      <c r="BH6" s="37">
        <v>145.61000000000001</v>
      </c>
      <c r="BI6" s="37"/>
    </row>
    <row r="7" spans="1:16370" customFormat="1" ht="13.5" customHeight="1" x14ac:dyDescent="0.25">
      <c r="A7" s="49">
        <v>29</v>
      </c>
      <c r="B7" s="221">
        <v>881</v>
      </c>
      <c r="C7" s="275" t="s">
        <v>60</v>
      </c>
      <c r="D7" s="221" t="s">
        <v>77</v>
      </c>
      <c r="E7" s="222" t="s">
        <v>78</v>
      </c>
      <c r="F7" s="248" t="s">
        <v>1138</v>
      </c>
      <c r="G7" s="43">
        <v>14939181005</v>
      </c>
      <c r="H7" s="87"/>
      <c r="I7" s="222"/>
      <c r="J7" s="222"/>
      <c r="K7" s="44" t="s">
        <v>79</v>
      </c>
      <c r="L7" s="26" t="s">
        <v>80</v>
      </c>
      <c r="M7" s="230">
        <v>11193.28</v>
      </c>
      <c r="N7" s="39">
        <v>11285.62</v>
      </c>
      <c r="O7" s="29"/>
      <c r="P7" s="29"/>
      <c r="Q7" s="29"/>
      <c r="R7" s="218"/>
      <c r="S7" s="29"/>
      <c r="T7" s="29"/>
      <c r="U7" s="29"/>
      <c r="V7" s="29"/>
      <c r="W7" s="74">
        <v>36412.589999999997</v>
      </c>
      <c r="X7" s="24">
        <v>2019</v>
      </c>
      <c r="Y7" s="164">
        <v>109238</v>
      </c>
      <c r="Z7" s="46">
        <v>44957</v>
      </c>
      <c r="AA7" s="47" t="s">
        <v>81</v>
      </c>
      <c r="AB7" s="217" t="s">
        <v>82</v>
      </c>
      <c r="AC7" s="220">
        <v>43480</v>
      </c>
      <c r="AD7" s="220">
        <v>43466</v>
      </c>
      <c r="AE7" s="220">
        <v>44926</v>
      </c>
      <c r="AF7" s="220">
        <v>46387</v>
      </c>
      <c r="AG7" s="213" t="s">
        <v>83</v>
      </c>
      <c r="AH7" s="27">
        <v>43480</v>
      </c>
      <c r="AI7" s="27">
        <v>43466</v>
      </c>
      <c r="AJ7" s="49" t="s">
        <v>84</v>
      </c>
      <c r="AK7" s="49"/>
      <c r="AL7" s="32">
        <v>43484</v>
      </c>
      <c r="AM7" s="49" t="s">
        <v>85</v>
      </c>
      <c r="AN7" s="217">
        <v>82290</v>
      </c>
      <c r="AO7" s="49" t="s">
        <v>74</v>
      </c>
      <c r="AP7" s="49">
        <v>471</v>
      </c>
      <c r="AQ7" s="49">
        <v>45</v>
      </c>
      <c r="AR7" s="49">
        <v>505</v>
      </c>
      <c r="AS7" s="48" t="s">
        <v>86</v>
      </c>
      <c r="AT7" s="48"/>
      <c r="AU7" s="49">
        <v>5</v>
      </c>
      <c r="AV7" s="18">
        <v>359.99</v>
      </c>
      <c r="AW7" s="49">
        <v>13</v>
      </c>
      <c r="AX7" s="33"/>
      <c r="AY7" s="33"/>
      <c r="AZ7" s="34">
        <v>326</v>
      </c>
      <c r="BA7" s="34">
        <v>326</v>
      </c>
      <c r="BB7" s="35">
        <v>7088.37</v>
      </c>
      <c r="BC7" s="35"/>
      <c r="BD7" s="36">
        <v>43497</v>
      </c>
      <c r="BE7" s="23">
        <v>26914.100000000002</v>
      </c>
      <c r="BF7" s="49">
        <v>7</v>
      </c>
      <c r="BG7" s="21"/>
      <c r="BH7" s="21"/>
      <c r="BI7" s="21"/>
    </row>
    <row r="8" spans="1:16370" customFormat="1" ht="15" customHeight="1" x14ac:dyDescent="0.25">
      <c r="A8" s="49">
        <v>30</v>
      </c>
      <c r="B8" s="221">
        <v>839</v>
      </c>
      <c r="C8" s="275" t="s">
        <v>60</v>
      </c>
      <c r="D8" s="221" t="s">
        <v>87</v>
      </c>
      <c r="E8" s="222" t="s">
        <v>88</v>
      </c>
      <c r="F8" s="213" t="s">
        <v>1138</v>
      </c>
      <c r="G8" s="213"/>
      <c r="H8" s="183"/>
      <c r="I8" s="49"/>
      <c r="J8" s="49"/>
      <c r="K8" s="217"/>
      <c r="L8" s="173"/>
      <c r="M8" s="218"/>
      <c r="N8" s="39"/>
      <c r="O8" s="29"/>
      <c r="P8" s="29"/>
      <c r="Q8" s="29"/>
      <c r="R8" s="29"/>
      <c r="S8" s="29"/>
      <c r="T8" s="29"/>
      <c r="U8" s="29"/>
      <c r="V8" s="29"/>
      <c r="W8" s="164"/>
      <c r="X8" s="50"/>
      <c r="Y8" s="74"/>
      <c r="Z8" s="51"/>
      <c r="AA8" s="42"/>
      <c r="AB8" s="217" t="s">
        <v>72</v>
      </c>
      <c r="AC8" s="220"/>
      <c r="AD8" s="220"/>
      <c r="AE8" s="220"/>
      <c r="AF8" s="220"/>
      <c r="AG8" s="213"/>
      <c r="AH8" s="27"/>
      <c r="AI8" s="27"/>
      <c r="AJ8" s="213" t="s">
        <v>89</v>
      </c>
      <c r="AK8" s="49"/>
      <c r="AL8" s="32">
        <v>42079</v>
      </c>
      <c r="AM8" s="49" t="s">
        <v>90</v>
      </c>
      <c r="AN8" s="217">
        <v>82290</v>
      </c>
      <c r="AO8" s="49" t="s">
        <v>74</v>
      </c>
      <c r="AP8" s="49">
        <v>471</v>
      </c>
      <c r="AQ8" s="49">
        <v>45</v>
      </c>
      <c r="AR8" s="49">
        <v>9</v>
      </c>
      <c r="AS8" s="49">
        <v>7</v>
      </c>
      <c r="AT8" s="49"/>
      <c r="AU8" s="49">
        <v>5</v>
      </c>
      <c r="AV8" s="18">
        <v>162.57</v>
      </c>
      <c r="AW8" s="49">
        <v>9.5</v>
      </c>
      <c r="AX8" s="216"/>
      <c r="AY8" s="216"/>
      <c r="AZ8" s="34">
        <v>139</v>
      </c>
      <c r="BA8" s="34">
        <v>137</v>
      </c>
      <c r="BB8" s="215">
        <v>2835.35</v>
      </c>
      <c r="BC8" s="215"/>
      <c r="BD8" s="36"/>
      <c r="BE8" s="23"/>
      <c r="BF8" s="49"/>
      <c r="BG8" s="37">
        <v>111.33</v>
      </c>
      <c r="BH8" s="37">
        <v>0</v>
      </c>
      <c r="BI8" s="37"/>
    </row>
    <row r="9" spans="1:16370" customFormat="1" ht="13.5" customHeight="1" x14ac:dyDescent="0.25">
      <c r="A9" s="49">
        <v>31</v>
      </c>
      <c r="B9" s="221"/>
      <c r="C9" s="275" t="s">
        <v>60</v>
      </c>
      <c r="D9" s="221" t="s">
        <v>91</v>
      </c>
      <c r="E9" s="222" t="s">
        <v>92</v>
      </c>
      <c r="F9" s="213" t="s">
        <v>1138</v>
      </c>
      <c r="G9" s="213">
        <v>14529081003</v>
      </c>
      <c r="H9" s="183"/>
      <c r="I9" s="49"/>
      <c r="J9" s="49"/>
      <c r="K9" s="217" t="s">
        <v>1082</v>
      </c>
      <c r="L9" s="26" t="s">
        <v>1083</v>
      </c>
      <c r="M9" s="218">
        <v>7501.96</v>
      </c>
      <c r="N9" s="39"/>
      <c r="O9" s="29"/>
      <c r="P9" s="29"/>
      <c r="Q9" s="29"/>
      <c r="R9" s="52"/>
      <c r="S9" s="29"/>
      <c r="T9" s="29"/>
      <c r="U9" s="29"/>
      <c r="V9" s="29"/>
      <c r="W9" s="215">
        <v>22505.88</v>
      </c>
      <c r="X9" s="50">
        <v>2023</v>
      </c>
      <c r="Y9" s="74">
        <v>67517.64</v>
      </c>
      <c r="Z9" s="42"/>
      <c r="AA9" s="219"/>
      <c r="AB9" s="217" t="s">
        <v>72</v>
      </c>
      <c r="AC9" s="220">
        <v>45043</v>
      </c>
      <c r="AD9" s="220">
        <v>45047</v>
      </c>
      <c r="AE9" s="220">
        <v>46507</v>
      </c>
      <c r="AF9" s="220">
        <v>11443</v>
      </c>
      <c r="AG9" s="213" t="s">
        <v>1084</v>
      </c>
      <c r="AH9" s="27">
        <v>45055</v>
      </c>
      <c r="AI9" s="220">
        <v>45047</v>
      </c>
      <c r="AJ9" s="31"/>
      <c r="AK9" s="31"/>
      <c r="AL9" s="32">
        <v>42710</v>
      </c>
      <c r="AM9" s="49" t="s">
        <v>90</v>
      </c>
      <c r="AN9" s="217">
        <v>82290</v>
      </c>
      <c r="AO9" s="49" t="s">
        <v>74</v>
      </c>
      <c r="AP9" s="49">
        <v>471</v>
      </c>
      <c r="AQ9" s="49">
        <v>45</v>
      </c>
      <c r="AR9" s="49">
        <v>10</v>
      </c>
      <c r="AS9" s="49">
        <v>8</v>
      </c>
      <c r="AT9" s="49"/>
      <c r="AU9" s="49">
        <v>5</v>
      </c>
      <c r="AV9" s="18">
        <v>177.53</v>
      </c>
      <c r="AW9" s="49">
        <v>6</v>
      </c>
      <c r="AX9" s="216"/>
      <c r="AY9" s="216"/>
      <c r="AZ9" s="34">
        <v>243</v>
      </c>
      <c r="BA9" s="34">
        <v>242</v>
      </c>
      <c r="BB9" s="215">
        <v>4489.3</v>
      </c>
      <c r="BC9" s="215"/>
      <c r="BD9" s="36"/>
      <c r="BE9" s="41"/>
      <c r="BF9" s="49"/>
      <c r="BG9" s="37">
        <v>39.69</v>
      </c>
      <c r="BH9" s="37">
        <v>197.3</v>
      </c>
      <c r="BI9" s="37"/>
    </row>
    <row r="10" spans="1:16370" customFormat="1" ht="13.5" customHeight="1" x14ac:dyDescent="0.25">
      <c r="A10" s="49">
        <v>32</v>
      </c>
      <c r="B10" s="221"/>
      <c r="C10" s="275" t="s">
        <v>60</v>
      </c>
      <c r="D10" s="25"/>
      <c r="E10" s="222" t="s">
        <v>94</v>
      </c>
      <c r="F10" s="213" t="s">
        <v>1138</v>
      </c>
      <c r="G10" s="213">
        <v>10356901008</v>
      </c>
      <c r="H10" s="183"/>
      <c r="I10" s="49"/>
      <c r="J10" s="49"/>
      <c r="K10" s="217"/>
      <c r="L10" s="26" t="s">
        <v>1119</v>
      </c>
      <c r="M10" s="218">
        <v>4100</v>
      </c>
      <c r="N10" s="39"/>
      <c r="O10" s="29"/>
      <c r="P10" s="29"/>
      <c r="Q10" s="29"/>
      <c r="R10" s="29"/>
      <c r="S10" s="29"/>
      <c r="T10" s="29"/>
      <c r="U10" s="29"/>
      <c r="V10" s="29"/>
      <c r="W10" s="215">
        <v>12300</v>
      </c>
      <c r="X10" s="50">
        <v>2024</v>
      </c>
      <c r="Y10" s="74">
        <v>36900</v>
      </c>
      <c r="Z10" s="42"/>
      <c r="AA10" s="42"/>
      <c r="AB10" s="217" t="s">
        <v>72</v>
      </c>
      <c r="AC10" s="220">
        <v>45320</v>
      </c>
      <c r="AD10" s="220">
        <v>45323</v>
      </c>
      <c r="AE10" s="220">
        <v>46783</v>
      </c>
      <c r="AF10" s="220">
        <v>48244</v>
      </c>
      <c r="AG10" s="213" t="s">
        <v>1120</v>
      </c>
      <c r="AH10" s="27">
        <v>45329</v>
      </c>
      <c r="AI10" s="27">
        <v>45323</v>
      </c>
      <c r="AJ10" s="49" t="s">
        <v>95</v>
      </c>
      <c r="AK10" s="31"/>
      <c r="AL10" s="32">
        <v>42132</v>
      </c>
      <c r="AM10" s="49" t="s">
        <v>96</v>
      </c>
      <c r="AN10" s="217">
        <v>82290</v>
      </c>
      <c r="AO10" s="49" t="s">
        <v>74</v>
      </c>
      <c r="AP10" s="49">
        <v>471</v>
      </c>
      <c r="AQ10" s="49">
        <v>45</v>
      </c>
      <c r="AR10" s="49">
        <v>11</v>
      </c>
      <c r="AS10" s="49">
        <v>9</v>
      </c>
      <c r="AT10" s="49"/>
      <c r="AU10" s="49">
        <v>5</v>
      </c>
      <c r="AV10" s="18">
        <v>162.80000000000001</v>
      </c>
      <c r="AW10" s="49">
        <v>7.5</v>
      </c>
      <c r="AX10" s="216"/>
      <c r="AY10" s="216"/>
      <c r="AZ10" s="34">
        <v>166</v>
      </c>
      <c r="BA10" s="34">
        <v>164</v>
      </c>
      <c r="BB10" s="215">
        <v>3544.19</v>
      </c>
      <c r="BC10" s="215"/>
      <c r="BD10" s="36"/>
      <c r="BE10" s="23"/>
      <c r="BF10" s="49"/>
      <c r="BG10" s="37">
        <v>36.64</v>
      </c>
      <c r="BH10" s="37">
        <v>394.6</v>
      </c>
      <c r="BI10" s="37"/>
    </row>
    <row r="11" spans="1:16370" customFormat="1" ht="15" customHeight="1" x14ac:dyDescent="0.25">
      <c r="A11" s="49">
        <v>33</v>
      </c>
      <c r="B11" s="221">
        <v>715</v>
      </c>
      <c r="C11" s="275" t="s">
        <v>60</v>
      </c>
      <c r="D11" s="25"/>
      <c r="E11" s="222" t="s">
        <v>97</v>
      </c>
      <c r="F11" s="213" t="s">
        <v>1138</v>
      </c>
      <c r="G11" s="213" t="s">
        <v>98</v>
      </c>
      <c r="H11" s="183">
        <v>15453</v>
      </c>
      <c r="I11" s="49" t="s">
        <v>99</v>
      </c>
      <c r="J11" s="49" t="s">
        <v>100</v>
      </c>
      <c r="K11" s="222"/>
      <c r="L11" s="222"/>
      <c r="M11" s="74"/>
      <c r="N11" s="39"/>
      <c r="O11" s="29"/>
      <c r="P11" s="29"/>
      <c r="Q11" s="218">
        <v>50</v>
      </c>
      <c r="R11" s="218">
        <v>4971.03</v>
      </c>
      <c r="S11" s="29"/>
      <c r="T11" s="29"/>
      <c r="U11" s="29"/>
      <c r="V11" s="29"/>
      <c r="W11" s="215">
        <v>8083.28</v>
      </c>
      <c r="X11" s="50">
        <v>2013</v>
      </c>
      <c r="Y11" s="42"/>
      <c r="Z11" s="42"/>
      <c r="AA11" s="49" t="s">
        <v>101</v>
      </c>
      <c r="AB11" s="217" t="s">
        <v>72</v>
      </c>
      <c r="AC11" s="220">
        <v>41437</v>
      </c>
      <c r="AD11" s="220">
        <v>41426</v>
      </c>
      <c r="AE11" s="220">
        <v>42886</v>
      </c>
      <c r="AF11" s="220">
        <v>44347</v>
      </c>
      <c r="AG11" s="213" t="s">
        <v>102</v>
      </c>
      <c r="AH11" s="27">
        <v>41438</v>
      </c>
      <c r="AI11" s="31"/>
      <c r="AJ11" s="31"/>
      <c r="AK11" s="31"/>
      <c r="AL11" s="32">
        <v>42132</v>
      </c>
      <c r="AM11" s="49" t="s">
        <v>96</v>
      </c>
      <c r="AN11" s="217">
        <v>82290</v>
      </c>
      <c r="AO11" s="49" t="s">
        <v>74</v>
      </c>
      <c r="AP11" s="49">
        <v>471</v>
      </c>
      <c r="AQ11" s="49">
        <v>45</v>
      </c>
      <c r="AR11" s="49">
        <v>12</v>
      </c>
      <c r="AS11" s="49">
        <v>10</v>
      </c>
      <c r="AT11" s="49"/>
      <c r="AU11" s="49">
        <v>5</v>
      </c>
      <c r="AV11" s="18">
        <v>177.85</v>
      </c>
      <c r="AW11" s="49">
        <v>9</v>
      </c>
      <c r="AX11" s="33"/>
      <c r="AY11" s="33"/>
      <c r="AZ11" s="34">
        <v>205</v>
      </c>
      <c r="BA11" s="34">
        <v>205</v>
      </c>
      <c r="BB11" s="35">
        <v>4253.0200000000004</v>
      </c>
      <c r="BC11" s="35"/>
      <c r="BD11" s="36"/>
      <c r="BE11" s="23"/>
      <c r="BF11" s="49"/>
      <c r="BG11" s="37">
        <v>40.03</v>
      </c>
      <c r="BH11" s="37">
        <v>394.6</v>
      </c>
      <c r="BI11" s="37"/>
    </row>
    <row r="12" spans="1:16370" customFormat="1" ht="15" customHeight="1" x14ac:dyDescent="0.25">
      <c r="A12" s="189">
        <v>34</v>
      </c>
      <c r="B12" s="255">
        <v>721</v>
      </c>
      <c r="C12" s="261" t="s">
        <v>60</v>
      </c>
      <c r="D12" s="261"/>
      <c r="E12" s="261" t="s">
        <v>103</v>
      </c>
      <c r="F12" s="267" t="s">
        <v>1140</v>
      </c>
      <c r="G12" s="185"/>
      <c r="H12" s="260"/>
      <c r="I12" s="261"/>
      <c r="J12" s="261"/>
      <c r="K12" s="189"/>
      <c r="L12" s="189"/>
      <c r="M12" s="256"/>
      <c r="N12" s="142"/>
      <c r="O12" s="197"/>
      <c r="P12" s="197"/>
      <c r="Q12" s="197"/>
      <c r="R12" s="197"/>
      <c r="S12" s="197"/>
      <c r="T12" s="197"/>
      <c r="U12" s="197"/>
      <c r="V12" s="197"/>
      <c r="W12" s="142"/>
      <c r="X12" s="257"/>
      <c r="Y12" s="197"/>
      <c r="Z12" s="197"/>
      <c r="AA12" s="197"/>
      <c r="AB12" s="199" t="s">
        <v>72</v>
      </c>
      <c r="AC12" s="258"/>
      <c r="AD12" s="258"/>
      <c r="AE12" s="258"/>
      <c r="AF12" s="258"/>
      <c r="AG12" s="185"/>
      <c r="AH12" s="148"/>
      <c r="AI12" s="189"/>
      <c r="AJ12" s="49" t="s">
        <v>1015</v>
      </c>
      <c r="AK12" s="312"/>
      <c r="AL12" s="53">
        <v>42102</v>
      </c>
      <c r="AM12" s="49" t="s">
        <v>104</v>
      </c>
      <c r="AN12" s="54">
        <v>82290</v>
      </c>
      <c r="AO12" s="49" t="s">
        <v>74</v>
      </c>
      <c r="AP12" s="49">
        <v>471</v>
      </c>
      <c r="AQ12" s="49">
        <v>45</v>
      </c>
      <c r="AR12" s="49">
        <v>13</v>
      </c>
      <c r="AS12" s="189">
        <v>11</v>
      </c>
      <c r="AT12" s="312"/>
      <c r="AU12" s="49">
        <v>5</v>
      </c>
      <c r="AV12" s="18">
        <v>138.91999999999999</v>
      </c>
      <c r="AW12" s="49">
        <v>1.5</v>
      </c>
      <c r="AX12" s="192">
        <v>40.409999999999997</v>
      </c>
      <c r="AY12" s="187"/>
      <c r="AZ12" s="192"/>
      <c r="BA12" s="192"/>
      <c r="BB12" s="35">
        <v>708.84</v>
      </c>
      <c r="BC12" s="201"/>
      <c r="BD12" s="259"/>
      <c r="BE12" s="149"/>
      <c r="BF12" s="57"/>
      <c r="BG12" s="37"/>
      <c r="BH12" s="37"/>
      <c r="BI12" s="55"/>
    </row>
    <row r="13" spans="1:16370" customFormat="1" ht="15" customHeight="1" x14ac:dyDescent="0.25">
      <c r="A13" s="189">
        <v>26</v>
      </c>
      <c r="B13" s="189"/>
      <c r="C13" s="387" t="s">
        <v>60</v>
      </c>
      <c r="D13" s="255"/>
      <c r="E13" s="222" t="s">
        <v>105</v>
      </c>
      <c r="F13" s="213" t="s">
        <v>1140</v>
      </c>
      <c r="G13" s="185"/>
      <c r="H13" s="185"/>
      <c r="I13" s="189"/>
      <c r="J13" s="189"/>
      <c r="K13" s="199"/>
      <c r="L13" s="224"/>
      <c r="M13" s="196"/>
      <c r="N13" s="201"/>
      <c r="O13" s="197"/>
      <c r="P13" s="197"/>
      <c r="Q13" s="197"/>
      <c r="R13" s="196"/>
      <c r="S13" s="210"/>
      <c r="T13" s="196"/>
      <c r="U13" s="196"/>
      <c r="V13" s="197"/>
      <c r="W13" s="196"/>
      <c r="X13" s="58"/>
      <c r="Y13" s="201"/>
      <c r="Z13" s="59"/>
      <c r="AA13" s="59"/>
      <c r="AB13" s="199" t="s">
        <v>106</v>
      </c>
      <c r="AC13" s="194"/>
      <c r="AD13" s="194"/>
      <c r="AE13" s="194"/>
      <c r="AF13" s="194"/>
      <c r="AG13" s="185"/>
      <c r="AH13" s="227"/>
      <c r="AI13" s="189"/>
      <c r="AJ13" s="189" t="s">
        <v>107</v>
      </c>
      <c r="AK13" s="49"/>
      <c r="AL13" s="32">
        <v>42165</v>
      </c>
      <c r="AM13" s="190" t="s">
        <v>108</v>
      </c>
      <c r="AN13" s="200">
        <v>82290</v>
      </c>
      <c r="AO13" s="190" t="s">
        <v>109</v>
      </c>
      <c r="AP13" s="190">
        <v>471</v>
      </c>
      <c r="AQ13" s="190">
        <v>45</v>
      </c>
      <c r="AR13" s="190">
        <v>502</v>
      </c>
      <c r="AS13" s="189"/>
      <c r="AT13" s="189"/>
      <c r="AU13" s="190">
        <v>6</v>
      </c>
      <c r="AV13" s="18">
        <f>103.55+24.15</f>
        <v>127.69999999999999</v>
      </c>
      <c r="AW13" s="189"/>
      <c r="AX13" s="192"/>
      <c r="AY13" s="192">
        <v>19</v>
      </c>
      <c r="AZ13" s="34">
        <v>24</v>
      </c>
      <c r="BA13" s="192"/>
      <c r="BB13" s="35">
        <v>1300.18</v>
      </c>
      <c r="BC13" s="201"/>
      <c r="BD13" s="209"/>
      <c r="BE13" s="210"/>
      <c r="BF13" s="189"/>
      <c r="BG13" s="25"/>
      <c r="BH13" s="25"/>
      <c r="BI13" s="25"/>
    </row>
    <row r="14" spans="1:16370" customFormat="1" ht="13.5" customHeight="1" x14ac:dyDescent="0.25">
      <c r="A14" s="49">
        <v>36</v>
      </c>
      <c r="B14" s="221">
        <v>543</v>
      </c>
      <c r="C14" s="275" t="s">
        <v>60</v>
      </c>
      <c r="D14" s="222"/>
      <c r="E14" s="222" t="s">
        <v>112</v>
      </c>
      <c r="F14" s="213" t="s">
        <v>1138</v>
      </c>
      <c r="G14" s="43" t="s">
        <v>113</v>
      </c>
      <c r="H14" s="87"/>
      <c r="I14" s="222"/>
      <c r="J14" s="49" t="s">
        <v>114</v>
      </c>
      <c r="K14" s="217" t="s">
        <v>115</v>
      </c>
      <c r="L14" s="26" t="s">
        <v>116</v>
      </c>
      <c r="M14" s="218">
        <v>5600</v>
      </c>
      <c r="N14" s="39"/>
      <c r="O14" s="29"/>
      <c r="P14" s="29"/>
      <c r="Q14" s="29"/>
      <c r="R14" s="29"/>
      <c r="S14" s="29"/>
      <c r="T14" s="29"/>
      <c r="U14" s="29"/>
      <c r="V14" s="29"/>
      <c r="W14" s="61">
        <v>16800</v>
      </c>
      <c r="X14" s="24">
        <v>2022</v>
      </c>
      <c r="Y14" s="215">
        <v>50400</v>
      </c>
      <c r="Z14" s="215"/>
      <c r="AA14" s="215"/>
      <c r="AB14" s="217" t="s">
        <v>106</v>
      </c>
      <c r="AC14" s="220">
        <v>44587</v>
      </c>
      <c r="AD14" s="220">
        <v>44593</v>
      </c>
      <c r="AE14" s="220">
        <v>46783</v>
      </c>
      <c r="AF14" s="220">
        <v>48975</v>
      </c>
      <c r="AG14" s="213" t="s">
        <v>1051</v>
      </c>
      <c r="AH14" s="27">
        <v>44602</v>
      </c>
      <c r="AI14" s="31"/>
      <c r="AJ14" s="31"/>
      <c r="AK14" s="31"/>
      <c r="AL14" s="62">
        <v>42716</v>
      </c>
      <c r="AM14" s="330" t="s">
        <v>108</v>
      </c>
      <c r="AN14" s="339">
        <v>82290</v>
      </c>
      <c r="AO14" s="330" t="s">
        <v>109</v>
      </c>
      <c r="AP14" s="330">
        <v>471</v>
      </c>
      <c r="AQ14" s="330">
        <v>45</v>
      </c>
      <c r="AR14" s="329">
        <v>501</v>
      </c>
      <c r="AS14" s="329"/>
      <c r="AT14" s="329"/>
      <c r="AU14" s="330">
        <v>12</v>
      </c>
      <c r="AV14" s="18">
        <v>41.35</v>
      </c>
      <c r="AW14" s="49"/>
      <c r="AX14" s="33"/>
      <c r="AY14" s="334">
        <v>96</v>
      </c>
      <c r="AZ14" s="334">
        <v>139</v>
      </c>
      <c r="BA14" s="33"/>
      <c r="BB14" s="336">
        <v>16262.19</v>
      </c>
      <c r="BC14" s="223"/>
      <c r="BD14" s="25"/>
      <c r="BE14" s="25"/>
      <c r="BF14" s="25"/>
      <c r="BG14" s="21"/>
      <c r="BH14" s="21"/>
      <c r="BI14" s="21"/>
    </row>
    <row r="15" spans="1:16370" customFormat="1" ht="13.5" customHeight="1" x14ac:dyDescent="0.25">
      <c r="A15" s="49">
        <v>35</v>
      </c>
      <c r="B15" s="221">
        <v>749</v>
      </c>
      <c r="C15" s="275" t="s">
        <v>60</v>
      </c>
      <c r="D15" s="222"/>
      <c r="E15" s="222" t="s">
        <v>117</v>
      </c>
      <c r="F15" s="213" t="s">
        <v>1138</v>
      </c>
      <c r="G15" s="43" t="s">
        <v>113</v>
      </c>
      <c r="H15" s="87"/>
      <c r="I15" s="222"/>
      <c r="J15" s="49" t="s">
        <v>114</v>
      </c>
      <c r="K15" s="217" t="s">
        <v>115</v>
      </c>
      <c r="L15" s="26" t="s">
        <v>118</v>
      </c>
      <c r="M15" s="74">
        <v>13354.7</v>
      </c>
      <c r="N15" s="39">
        <v>13667.93</v>
      </c>
      <c r="O15" s="29"/>
      <c r="P15" s="29"/>
      <c r="Q15" s="29"/>
      <c r="R15" s="29"/>
      <c r="S15" s="29"/>
      <c r="T15" s="29"/>
      <c r="U15" s="29"/>
      <c r="V15" s="29"/>
      <c r="W15" s="61">
        <v>26709.4</v>
      </c>
      <c r="X15" s="24">
        <v>2014</v>
      </c>
      <c r="Y15" s="42"/>
      <c r="Z15" s="42"/>
      <c r="AA15" s="42"/>
      <c r="AB15" s="217" t="s">
        <v>106</v>
      </c>
      <c r="AC15" s="220">
        <v>41730</v>
      </c>
      <c r="AD15" s="220">
        <v>41730</v>
      </c>
      <c r="AE15" s="220">
        <v>43921</v>
      </c>
      <c r="AF15" s="220">
        <v>46112</v>
      </c>
      <c r="AG15" s="213" t="s">
        <v>119</v>
      </c>
      <c r="AH15" s="27">
        <v>41732</v>
      </c>
      <c r="AI15" s="31"/>
      <c r="AJ15" s="31"/>
      <c r="AK15" s="31"/>
      <c r="AL15" s="60"/>
      <c r="AM15" s="333"/>
      <c r="AN15" s="340"/>
      <c r="AO15" s="333"/>
      <c r="AP15" s="333"/>
      <c r="AQ15" s="333"/>
      <c r="AR15" s="332"/>
      <c r="AS15" s="332"/>
      <c r="AT15" s="332"/>
      <c r="AU15" s="333"/>
      <c r="AV15" s="18">
        <v>160.9</v>
      </c>
      <c r="AW15" s="49"/>
      <c r="AX15" s="33"/>
      <c r="AY15" s="335"/>
      <c r="AZ15" s="335"/>
      <c r="BA15" s="33"/>
      <c r="BB15" s="337"/>
      <c r="BC15" s="223"/>
      <c r="BD15" s="25"/>
      <c r="BE15" s="25"/>
      <c r="BF15" s="25"/>
      <c r="BG15" s="21"/>
      <c r="BH15" s="21"/>
      <c r="BI15" s="21"/>
    </row>
    <row r="16" spans="1:16370" customFormat="1" ht="13.5" customHeight="1" x14ac:dyDescent="0.25">
      <c r="A16" s="49">
        <v>37</v>
      </c>
      <c r="B16" s="221">
        <v>37</v>
      </c>
      <c r="C16" s="275" t="s">
        <v>60</v>
      </c>
      <c r="D16" s="222"/>
      <c r="E16" s="222" t="s">
        <v>120</v>
      </c>
      <c r="F16" s="213" t="s">
        <v>1138</v>
      </c>
      <c r="G16" s="43" t="s">
        <v>121</v>
      </c>
      <c r="H16" s="87"/>
      <c r="I16" s="222"/>
      <c r="J16" s="49" t="s">
        <v>122</v>
      </c>
      <c r="K16" s="222"/>
      <c r="L16" s="26" t="s">
        <v>123</v>
      </c>
      <c r="M16" s="218">
        <v>8200</v>
      </c>
      <c r="N16" s="39"/>
      <c r="O16" s="29"/>
      <c r="P16" s="29"/>
      <c r="Q16" s="29"/>
      <c r="R16" s="29"/>
      <c r="S16" s="29"/>
      <c r="T16" s="29"/>
      <c r="U16" s="29"/>
      <c r="V16" s="29"/>
      <c r="W16" s="61">
        <v>24600</v>
      </c>
      <c r="X16" s="24">
        <v>2022</v>
      </c>
      <c r="Y16" s="223">
        <v>73800</v>
      </c>
      <c r="Z16" s="46"/>
      <c r="AA16" s="46"/>
      <c r="AB16" s="217" t="s">
        <v>106</v>
      </c>
      <c r="AC16" s="220">
        <v>44651</v>
      </c>
      <c r="AD16" s="220">
        <v>44652</v>
      </c>
      <c r="AE16" s="220">
        <v>46843</v>
      </c>
      <c r="AF16" s="220">
        <v>49034</v>
      </c>
      <c r="AG16" s="213" t="s">
        <v>1044</v>
      </c>
      <c r="AH16" s="27">
        <v>44656</v>
      </c>
      <c r="AI16" s="31"/>
      <c r="AJ16" s="49" t="s">
        <v>124</v>
      </c>
      <c r="AK16" s="49"/>
      <c r="AL16" s="62">
        <v>42716</v>
      </c>
      <c r="AM16" s="49" t="s">
        <v>125</v>
      </c>
      <c r="AN16" s="217">
        <v>82290</v>
      </c>
      <c r="AO16" s="49" t="s">
        <v>109</v>
      </c>
      <c r="AP16" s="49">
        <v>471</v>
      </c>
      <c r="AQ16" s="49">
        <v>45</v>
      </c>
      <c r="AR16" s="49">
        <v>15</v>
      </c>
      <c r="AS16" s="25"/>
      <c r="AT16" s="25"/>
      <c r="AU16" s="49">
        <v>12</v>
      </c>
      <c r="AV16" s="18">
        <v>106.43</v>
      </c>
      <c r="AW16" s="25"/>
      <c r="AX16" s="33"/>
      <c r="AY16" s="34">
        <v>45</v>
      </c>
      <c r="AZ16" s="34">
        <v>38</v>
      </c>
      <c r="BA16" s="33"/>
      <c r="BB16" s="63">
        <v>7622.9</v>
      </c>
      <c r="BC16" s="64"/>
      <c r="BD16" s="25"/>
      <c r="BE16" s="25"/>
      <c r="BF16" s="25"/>
      <c r="BG16" s="21"/>
      <c r="BH16" s="21"/>
      <c r="BI16" s="21"/>
    </row>
    <row r="17" spans="1:61" customFormat="1" ht="13.5" customHeight="1" x14ac:dyDescent="0.25">
      <c r="A17" s="49">
        <v>38</v>
      </c>
      <c r="B17" s="221">
        <v>563</v>
      </c>
      <c r="C17" s="275" t="s">
        <v>60</v>
      </c>
      <c r="D17" s="222"/>
      <c r="E17" s="222" t="s">
        <v>126</v>
      </c>
      <c r="F17" s="213" t="s">
        <v>1138</v>
      </c>
      <c r="G17" s="43" t="s">
        <v>121</v>
      </c>
      <c r="H17" s="87"/>
      <c r="I17" s="222"/>
      <c r="J17" s="49" t="s">
        <v>122</v>
      </c>
      <c r="K17" s="217" t="s">
        <v>127</v>
      </c>
      <c r="L17" s="26" t="s">
        <v>128</v>
      </c>
      <c r="M17" s="218">
        <v>11311.38</v>
      </c>
      <c r="N17" s="39"/>
      <c r="O17" s="29"/>
      <c r="P17" s="29"/>
      <c r="Q17" s="29"/>
      <c r="R17" s="29"/>
      <c r="S17" s="29"/>
      <c r="T17" s="29"/>
      <c r="U17" s="29"/>
      <c r="V17" s="29"/>
      <c r="W17" s="215">
        <v>33934.14</v>
      </c>
      <c r="X17" s="50">
        <v>2022</v>
      </c>
      <c r="Y17" s="42">
        <v>101802.42</v>
      </c>
      <c r="Z17" s="42"/>
      <c r="AA17" s="42"/>
      <c r="AB17" s="217" t="s">
        <v>106</v>
      </c>
      <c r="AC17" s="220">
        <v>44774</v>
      </c>
      <c r="AD17" s="220">
        <v>44774</v>
      </c>
      <c r="AE17" s="220">
        <v>46965</v>
      </c>
      <c r="AF17" s="220">
        <v>49156</v>
      </c>
      <c r="AG17" s="213" t="s">
        <v>1045</v>
      </c>
      <c r="AH17" s="27">
        <v>44774</v>
      </c>
      <c r="AI17" s="27">
        <v>40391</v>
      </c>
      <c r="AJ17" s="49" t="s">
        <v>129</v>
      </c>
      <c r="AK17" s="31"/>
      <c r="AL17" s="65">
        <v>42716</v>
      </c>
      <c r="AM17" s="213" t="s">
        <v>125</v>
      </c>
      <c r="AN17" s="217">
        <v>82290</v>
      </c>
      <c r="AO17" s="213" t="s">
        <v>109</v>
      </c>
      <c r="AP17" s="213">
        <v>471</v>
      </c>
      <c r="AQ17" s="213">
        <v>45</v>
      </c>
      <c r="AR17" s="213">
        <v>3</v>
      </c>
      <c r="AS17" s="25"/>
      <c r="AT17" s="25"/>
      <c r="AU17" s="213">
        <v>14</v>
      </c>
      <c r="AV17" s="18"/>
      <c r="AW17" s="25"/>
      <c r="AX17" s="33"/>
      <c r="AY17" s="193">
        <v>34</v>
      </c>
      <c r="AZ17" s="34">
        <v>48</v>
      </c>
      <c r="BA17" s="33"/>
      <c r="BB17" s="66">
        <v>7791.17</v>
      </c>
      <c r="BC17" s="64"/>
      <c r="BD17" s="36">
        <v>43891</v>
      </c>
      <c r="BE17" s="23">
        <v>22622.76</v>
      </c>
      <c r="BF17" s="49">
        <v>2</v>
      </c>
      <c r="BG17" s="21"/>
      <c r="BH17" s="21"/>
      <c r="BI17" s="21"/>
    </row>
    <row r="18" spans="1:61" customFormat="1" ht="15" customHeight="1" x14ac:dyDescent="0.25">
      <c r="A18" s="49">
        <v>119</v>
      </c>
      <c r="B18" s="221">
        <v>897</v>
      </c>
      <c r="C18" s="275" t="s">
        <v>130</v>
      </c>
      <c r="D18" s="221" t="s">
        <v>69</v>
      </c>
      <c r="E18" s="222" t="s">
        <v>131</v>
      </c>
      <c r="F18" s="213" t="s">
        <v>1140</v>
      </c>
      <c r="G18" s="213"/>
      <c r="H18" s="183"/>
      <c r="I18" s="49"/>
      <c r="J18" s="49"/>
      <c r="K18" s="222"/>
      <c r="L18" s="222"/>
      <c r="M18" s="74"/>
      <c r="N18" s="39"/>
      <c r="O18" s="29"/>
      <c r="P18" s="29"/>
      <c r="Q18" s="29"/>
      <c r="R18" s="29"/>
      <c r="S18" s="29"/>
      <c r="T18" s="29"/>
      <c r="U18" s="29"/>
      <c r="V18" s="29"/>
      <c r="W18" s="215"/>
      <c r="X18" s="50"/>
      <c r="Y18" s="42"/>
      <c r="Z18" s="42"/>
      <c r="AA18" s="42"/>
      <c r="AB18" s="217" t="s">
        <v>72</v>
      </c>
      <c r="AC18" s="220"/>
      <c r="AD18" s="220"/>
      <c r="AE18" s="220"/>
      <c r="AF18" s="220"/>
      <c r="AG18" s="213"/>
      <c r="AH18" s="27"/>
      <c r="AI18" s="31"/>
      <c r="AJ18" s="49" t="s">
        <v>132</v>
      </c>
      <c r="AK18" s="31"/>
      <c r="AL18" s="72">
        <v>42404</v>
      </c>
      <c r="AM18" s="49" t="s">
        <v>133</v>
      </c>
      <c r="AN18" s="217">
        <v>183218</v>
      </c>
      <c r="AO18" s="49" t="s">
        <v>134</v>
      </c>
      <c r="AP18" s="49">
        <v>358</v>
      </c>
      <c r="AQ18" s="49">
        <v>44</v>
      </c>
      <c r="AR18" s="49">
        <v>2</v>
      </c>
      <c r="AS18" s="49">
        <v>1</v>
      </c>
      <c r="AT18" s="49"/>
      <c r="AU18" s="49">
        <v>3</v>
      </c>
      <c r="AV18" s="18">
        <v>55.2</v>
      </c>
      <c r="AW18" s="49">
        <v>4</v>
      </c>
      <c r="AX18" s="34">
        <f>92+14.2+5.5+1.4</f>
        <v>113.10000000000001</v>
      </c>
      <c r="AY18" s="34"/>
      <c r="AZ18" s="34">
        <v>81</v>
      </c>
      <c r="BA18" s="34">
        <v>65</v>
      </c>
      <c r="BB18" s="215">
        <v>754.03</v>
      </c>
      <c r="BC18" s="215"/>
      <c r="BD18" s="36"/>
      <c r="BE18" s="23"/>
      <c r="BF18" s="49"/>
      <c r="BG18" s="73">
        <v>89.75</v>
      </c>
      <c r="BH18" s="218">
        <v>92.83</v>
      </c>
      <c r="BI18" s="218"/>
    </row>
    <row r="19" spans="1:61" customFormat="1" x14ac:dyDescent="0.25">
      <c r="A19" s="49">
        <v>120</v>
      </c>
      <c r="B19" s="221">
        <v>942</v>
      </c>
      <c r="C19" s="275" t="s">
        <v>130</v>
      </c>
      <c r="D19" s="221" t="s">
        <v>135</v>
      </c>
      <c r="E19" s="222" t="s">
        <v>136</v>
      </c>
      <c r="F19" s="213" t="s">
        <v>1138</v>
      </c>
      <c r="G19" s="213" t="s">
        <v>137</v>
      </c>
      <c r="H19" s="183">
        <v>14861</v>
      </c>
      <c r="I19" s="49" t="s">
        <v>138</v>
      </c>
      <c r="J19" s="49" t="s">
        <v>139</v>
      </c>
      <c r="K19" s="222"/>
      <c r="L19" s="222"/>
      <c r="M19" s="39">
        <v>588.41999999999996</v>
      </c>
      <c r="N19" s="39"/>
      <c r="O19" s="39"/>
      <c r="P19" s="39"/>
      <c r="Q19" s="29"/>
      <c r="R19" s="29"/>
      <c r="S19" s="29"/>
      <c r="T19" s="29"/>
      <c r="U19" s="29"/>
      <c r="V19" s="29"/>
      <c r="W19" s="215">
        <f>1189.44+535.82</f>
        <v>1725.2600000000002</v>
      </c>
      <c r="X19" s="50" t="s">
        <v>140</v>
      </c>
      <c r="Y19" s="42"/>
      <c r="Z19" s="42"/>
      <c r="AA19" s="75" t="s">
        <v>141</v>
      </c>
      <c r="AB19" s="217" t="s">
        <v>72</v>
      </c>
      <c r="AC19" s="220">
        <v>43857</v>
      </c>
      <c r="AD19" s="220">
        <v>43831</v>
      </c>
      <c r="AE19" s="220">
        <v>45291</v>
      </c>
      <c r="AF19" s="220">
        <v>46752</v>
      </c>
      <c r="AG19" s="213" t="s">
        <v>142</v>
      </c>
      <c r="AH19" s="27">
        <v>43857</v>
      </c>
      <c r="AI19" s="31"/>
      <c r="AJ19" s="31"/>
      <c r="AK19" s="31"/>
      <c r="AL19" s="32">
        <v>42404</v>
      </c>
      <c r="AM19" s="49" t="s">
        <v>133</v>
      </c>
      <c r="AN19" s="217">
        <v>183218</v>
      </c>
      <c r="AO19" s="49" t="s">
        <v>134</v>
      </c>
      <c r="AP19" s="49">
        <v>358</v>
      </c>
      <c r="AQ19" s="49">
        <v>44</v>
      </c>
      <c r="AR19" s="49">
        <v>3</v>
      </c>
      <c r="AS19" s="49">
        <v>2</v>
      </c>
      <c r="AT19" s="49"/>
      <c r="AU19" s="49">
        <v>3</v>
      </c>
      <c r="AV19" s="18">
        <v>55.8</v>
      </c>
      <c r="AW19" s="49">
        <v>4</v>
      </c>
      <c r="AX19" s="34">
        <v>46.1</v>
      </c>
      <c r="AY19" s="34"/>
      <c r="AZ19" s="34">
        <v>74</v>
      </c>
      <c r="BA19" s="34">
        <v>64</v>
      </c>
      <c r="BB19" s="215">
        <v>754.03</v>
      </c>
      <c r="BC19" s="215"/>
      <c r="BD19" s="25"/>
      <c r="BE19" s="25"/>
      <c r="BF19" s="25"/>
      <c r="BG19" s="73">
        <v>46.32</v>
      </c>
      <c r="BH19" s="218">
        <v>140.58000000000001</v>
      </c>
      <c r="BI19" s="218"/>
    </row>
    <row r="20" spans="1:61" customFormat="1" x14ac:dyDescent="0.25">
      <c r="A20" s="49">
        <v>121</v>
      </c>
      <c r="B20" s="221">
        <v>896</v>
      </c>
      <c r="C20" s="275" t="s">
        <v>130</v>
      </c>
      <c r="D20" s="221" t="s">
        <v>77</v>
      </c>
      <c r="E20" s="222" t="s">
        <v>143</v>
      </c>
      <c r="F20" s="213" t="s">
        <v>1138</v>
      </c>
      <c r="G20" s="213"/>
      <c r="H20" s="183"/>
      <c r="I20" s="49"/>
      <c r="J20" s="49"/>
      <c r="K20" s="38"/>
      <c r="L20" s="28"/>
      <c r="M20" s="39"/>
      <c r="N20" s="39"/>
      <c r="O20" s="29"/>
      <c r="P20" s="29"/>
      <c r="Q20" s="29"/>
      <c r="R20" s="29"/>
      <c r="S20" s="29"/>
      <c r="T20" s="29"/>
      <c r="U20" s="29"/>
      <c r="V20" s="29"/>
      <c r="W20" s="164"/>
      <c r="X20" s="50"/>
      <c r="Y20" s="42"/>
      <c r="Z20" s="42"/>
      <c r="AA20" s="42"/>
      <c r="AB20" s="249" t="s">
        <v>72</v>
      </c>
      <c r="AC20" s="220"/>
      <c r="AD20" s="220"/>
      <c r="AE20" s="220"/>
      <c r="AF20" s="220"/>
      <c r="AG20" s="213"/>
      <c r="AH20" s="27"/>
      <c r="AI20" s="72"/>
      <c r="AJ20" s="213" t="s">
        <v>144</v>
      </c>
      <c r="AK20" s="49"/>
      <c r="AL20" s="32">
        <v>42404</v>
      </c>
      <c r="AM20" s="49" t="s">
        <v>133</v>
      </c>
      <c r="AN20" s="217">
        <v>183218</v>
      </c>
      <c r="AO20" s="49" t="s">
        <v>134</v>
      </c>
      <c r="AP20" s="49">
        <v>358</v>
      </c>
      <c r="AQ20" s="49">
        <v>44</v>
      </c>
      <c r="AR20" s="49">
        <v>4</v>
      </c>
      <c r="AS20" s="49">
        <v>3</v>
      </c>
      <c r="AT20" s="49"/>
      <c r="AU20" s="49">
        <v>3</v>
      </c>
      <c r="AV20" s="18">
        <v>79.7</v>
      </c>
      <c r="AW20" s="49">
        <v>5</v>
      </c>
      <c r="AX20" s="34">
        <v>111.9</v>
      </c>
      <c r="AY20" s="34"/>
      <c r="AZ20" s="34">
        <v>103</v>
      </c>
      <c r="BA20" s="34">
        <v>87</v>
      </c>
      <c r="BB20" s="215">
        <v>942.53</v>
      </c>
      <c r="BC20" s="215"/>
      <c r="BD20" s="36">
        <v>43831</v>
      </c>
      <c r="BE20" s="41">
        <v>1864.5099999999998</v>
      </c>
      <c r="BF20" s="49">
        <v>2</v>
      </c>
      <c r="BG20" s="73">
        <v>68.7</v>
      </c>
      <c r="BH20" s="218">
        <v>175.72</v>
      </c>
      <c r="BI20" s="218"/>
    </row>
    <row r="21" spans="1:61" customFormat="1" ht="15" customHeight="1" x14ac:dyDescent="0.25">
      <c r="A21" s="49">
        <v>122</v>
      </c>
      <c r="B21" s="49">
        <v>847</v>
      </c>
      <c r="C21" s="275" t="s">
        <v>130</v>
      </c>
      <c r="D21" s="222"/>
      <c r="E21" s="222" t="s">
        <v>145</v>
      </c>
      <c r="F21" s="213" t="s">
        <v>1138</v>
      </c>
      <c r="G21" s="213" t="s">
        <v>146</v>
      </c>
      <c r="H21" s="183">
        <v>20650</v>
      </c>
      <c r="I21" s="49" t="s">
        <v>147</v>
      </c>
      <c r="J21" s="49" t="s">
        <v>148</v>
      </c>
      <c r="K21" s="217" t="s">
        <v>149</v>
      </c>
      <c r="L21" s="222"/>
      <c r="M21" s="39">
        <v>556.48</v>
      </c>
      <c r="N21" s="39">
        <v>560.76</v>
      </c>
      <c r="O21" s="29"/>
      <c r="P21" s="29"/>
      <c r="Q21" s="29"/>
      <c r="R21" s="29"/>
      <c r="S21" s="29"/>
      <c r="T21" s="29"/>
      <c r="U21" s="29"/>
      <c r="V21" s="29"/>
      <c r="W21" s="164">
        <v>1669.44</v>
      </c>
      <c r="X21" s="50">
        <v>2018</v>
      </c>
      <c r="Y21" s="42"/>
      <c r="Z21" s="42"/>
      <c r="AA21" s="42" t="s">
        <v>150</v>
      </c>
      <c r="AB21" s="217" t="s">
        <v>72</v>
      </c>
      <c r="AC21" s="220">
        <v>43181</v>
      </c>
      <c r="AD21" s="220">
        <v>43191</v>
      </c>
      <c r="AE21" s="220">
        <v>44651</v>
      </c>
      <c r="AF21" s="220">
        <v>46112</v>
      </c>
      <c r="AG21" s="213" t="s">
        <v>151</v>
      </c>
      <c r="AH21" s="27">
        <v>43195</v>
      </c>
      <c r="AI21" s="31"/>
      <c r="AJ21" s="31"/>
      <c r="AK21" s="31"/>
      <c r="AL21" s="32">
        <v>42404</v>
      </c>
      <c r="AM21" s="49" t="s">
        <v>152</v>
      </c>
      <c r="AN21" s="217">
        <v>183218</v>
      </c>
      <c r="AO21" s="49" t="s">
        <v>134</v>
      </c>
      <c r="AP21" s="49">
        <v>358</v>
      </c>
      <c r="AQ21" s="49">
        <v>44</v>
      </c>
      <c r="AR21" s="49">
        <v>5</v>
      </c>
      <c r="AS21" s="49">
        <v>4</v>
      </c>
      <c r="AT21" s="49"/>
      <c r="AU21" s="49">
        <v>3</v>
      </c>
      <c r="AV21" s="18">
        <v>58.03</v>
      </c>
      <c r="AW21" s="31">
        <v>3.5</v>
      </c>
      <c r="AX21" s="34">
        <v>8.0500000000000007</v>
      </c>
      <c r="AY21" s="34"/>
      <c r="AZ21" s="34">
        <v>66</v>
      </c>
      <c r="BA21" s="34">
        <v>63</v>
      </c>
      <c r="BB21" s="215">
        <v>659.77</v>
      </c>
      <c r="BC21" s="215"/>
      <c r="BD21" s="36"/>
      <c r="BE21" s="41"/>
      <c r="BF21" s="49"/>
      <c r="BG21" s="73">
        <v>38.700000000000003</v>
      </c>
      <c r="BH21" s="218">
        <v>140.58000000000001</v>
      </c>
      <c r="BI21" s="218"/>
    </row>
    <row r="22" spans="1:61" customFormat="1" ht="15" customHeight="1" x14ac:dyDescent="0.25">
      <c r="A22" s="49">
        <v>123</v>
      </c>
      <c r="B22" s="49">
        <v>882</v>
      </c>
      <c r="C22" s="275" t="s">
        <v>130</v>
      </c>
      <c r="D22" s="222"/>
      <c r="E22" s="222" t="s">
        <v>153</v>
      </c>
      <c r="F22" s="213" t="s">
        <v>1138</v>
      </c>
      <c r="G22" s="213" t="s">
        <v>154</v>
      </c>
      <c r="H22" s="183">
        <v>14679</v>
      </c>
      <c r="I22" s="49" t="s">
        <v>155</v>
      </c>
      <c r="J22" s="49" t="s">
        <v>156</v>
      </c>
      <c r="K22" s="222"/>
      <c r="L22" s="222"/>
      <c r="M22" s="39">
        <v>519.1</v>
      </c>
      <c r="N22" s="39">
        <v>523.38</v>
      </c>
      <c r="O22" s="29"/>
      <c r="P22" s="29"/>
      <c r="Q22" s="29"/>
      <c r="R22" s="29"/>
      <c r="S22" s="29"/>
      <c r="T22" s="29"/>
      <c r="U22" s="29"/>
      <c r="V22" s="29"/>
      <c r="W22" s="164">
        <v>1557.3</v>
      </c>
      <c r="X22" s="50">
        <v>2019</v>
      </c>
      <c r="Y22" s="42"/>
      <c r="Z22" s="42"/>
      <c r="AA22" s="42" t="s">
        <v>157</v>
      </c>
      <c r="AB22" s="217" t="s">
        <v>72</v>
      </c>
      <c r="AC22" s="220">
        <v>43466</v>
      </c>
      <c r="AD22" s="220">
        <v>43466</v>
      </c>
      <c r="AE22" s="220">
        <v>44926</v>
      </c>
      <c r="AF22" s="220">
        <v>46387</v>
      </c>
      <c r="AG22" s="213" t="s">
        <v>158</v>
      </c>
      <c r="AH22" s="27">
        <v>43480</v>
      </c>
      <c r="AI22" s="31"/>
      <c r="AJ22" s="31"/>
      <c r="AK22" s="31"/>
      <c r="AL22" s="32">
        <v>42404</v>
      </c>
      <c r="AM22" s="49" t="s">
        <v>152</v>
      </c>
      <c r="AN22" s="217">
        <v>183218</v>
      </c>
      <c r="AO22" s="49" t="s">
        <v>134</v>
      </c>
      <c r="AP22" s="49">
        <v>358</v>
      </c>
      <c r="AQ22" s="49">
        <v>44</v>
      </c>
      <c r="AR22" s="49">
        <v>6</v>
      </c>
      <c r="AS22" s="49">
        <v>5</v>
      </c>
      <c r="AT22" s="49"/>
      <c r="AU22" s="49">
        <v>3</v>
      </c>
      <c r="AV22" s="18">
        <v>59.55</v>
      </c>
      <c r="AW22" s="49">
        <v>4</v>
      </c>
      <c r="AX22" s="34">
        <v>11.97</v>
      </c>
      <c r="AY22" s="34"/>
      <c r="AZ22" s="34">
        <v>67</v>
      </c>
      <c r="BA22" s="34">
        <v>63</v>
      </c>
      <c r="BB22" s="215">
        <v>754.03</v>
      </c>
      <c r="BC22" s="215"/>
      <c r="BD22" s="25"/>
      <c r="BE22" s="25"/>
      <c r="BF22" s="25"/>
      <c r="BG22" s="73">
        <v>42.1</v>
      </c>
      <c r="BH22" s="218">
        <v>140.58000000000001</v>
      </c>
      <c r="BI22" s="218"/>
    </row>
    <row r="23" spans="1:61" customFormat="1" ht="15" customHeight="1" x14ac:dyDescent="0.25">
      <c r="A23" s="49">
        <v>124</v>
      </c>
      <c r="B23" s="221">
        <v>841</v>
      </c>
      <c r="C23" s="275" t="s">
        <v>130</v>
      </c>
      <c r="D23" s="222"/>
      <c r="E23" s="222" t="s">
        <v>159</v>
      </c>
      <c r="F23" s="213" t="s">
        <v>1140</v>
      </c>
      <c r="G23" s="80" t="s">
        <v>160</v>
      </c>
      <c r="H23" s="183">
        <v>13931</v>
      </c>
      <c r="I23" s="49" t="s">
        <v>71</v>
      </c>
      <c r="J23" s="49">
        <v>3387268369</v>
      </c>
      <c r="K23" s="222"/>
      <c r="L23" s="222"/>
      <c r="M23" s="39">
        <v>578.87</v>
      </c>
      <c r="N23" s="39">
        <v>594.65</v>
      </c>
      <c r="O23" s="29"/>
      <c r="P23" s="29"/>
      <c r="Q23" s="29"/>
      <c r="R23" s="29"/>
      <c r="S23" s="29"/>
      <c r="T23" s="29"/>
      <c r="U23" s="29"/>
      <c r="V23" s="29"/>
      <c r="W23" s="164">
        <v>1736.61</v>
      </c>
      <c r="X23" s="50">
        <v>2018</v>
      </c>
      <c r="Y23" s="42"/>
      <c r="Z23" s="42"/>
      <c r="AA23" s="42"/>
      <c r="AB23" s="249" t="s">
        <v>72</v>
      </c>
      <c r="AC23" s="220">
        <v>43096</v>
      </c>
      <c r="AD23" s="220">
        <v>43101</v>
      </c>
      <c r="AE23" s="220">
        <v>44561</v>
      </c>
      <c r="AF23" s="220">
        <v>46022</v>
      </c>
      <c r="AG23" s="213" t="s">
        <v>161</v>
      </c>
      <c r="AH23" s="27">
        <v>43103</v>
      </c>
      <c r="AI23" s="27">
        <v>43101</v>
      </c>
      <c r="AJ23" s="49" t="s">
        <v>162</v>
      </c>
      <c r="AK23" s="31"/>
      <c r="AL23" s="32">
        <v>42418</v>
      </c>
      <c r="AM23" s="49" t="s">
        <v>152</v>
      </c>
      <c r="AN23" s="217">
        <v>183218</v>
      </c>
      <c r="AO23" s="49" t="s">
        <v>134</v>
      </c>
      <c r="AP23" s="49">
        <v>358</v>
      </c>
      <c r="AQ23" s="49">
        <v>44</v>
      </c>
      <c r="AR23" s="49">
        <v>7</v>
      </c>
      <c r="AS23" s="49">
        <v>6</v>
      </c>
      <c r="AT23" s="49"/>
      <c r="AU23" s="49">
        <v>3</v>
      </c>
      <c r="AV23" s="18">
        <v>84.45</v>
      </c>
      <c r="AW23" s="49">
        <v>4.5</v>
      </c>
      <c r="AX23" s="34">
        <v>10.88</v>
      </c>
      <c r="AY23" s="34"/>
      <c r="AZ23" s="34">
        <v>94</v>
      </c>
      <c r="BA23" s="34">
        <v>90</v>
      </c>
      <c r="BB23" s="215">
        <v>848.28</v>
      </c>
      <c r="BC23" s="215"/>
      <c r="BD23" s="25"/>
      <c r="BE23" s="25"/>
      <c r="BF23" s="25"/>
      <c r="BG23" s="73">
        <v>55.05</v>
      </c>
      <c r="BH23" s="218">
        <v>175.72</v>
      </c>
      <c r="BI23" s="218"/>
    </row>
    <row r="24" spans="1:61" customFormat="1" ht="15" customHeight="1" x14ac:dyDescent="0.25">
      <c r="A24" s="49">
        <v>125</v>
      </c>
      <c r="B24" s="221">
        <v>719</v>
      </c>
      <c r="C24" s="275" t="s">
        <v>130</v>
      </c>
      <c r="D24" s="222"/>
      <c r="E24" s="222" t="s">
        <v>163</v>
      </c>
      <c r="F24" s="213" t="s">
        <v>1138</v>
      </c>
      <c r="G24" s="213" t="s">
        <v>164</v>
      </c>
      <c r="H24" s="183">
        <v>14071</v>
      </c>
      <c r="I24" s="49" t="s">
        <v>71</v>
      </c>
      <c r="J24" s="49" t="s">
        <v>165</v>
      </c>
      <c r="K24" s="222"/>
      <c r="L24" s="222"/>
      <c r="M24" s="39">
        <v>499.06</v>
      </c>
      <c r="N24" s="39"/>
      <c r="O24" s="29"/>
      <c r="P24" s="29"/>
      <c r="Q24" s="218"/>
      <c r="R24" s="29"/>
      <c r="S24" s="29"/>
      <c r="T24" s="29"/>
      <c r="U24" s="29"/>
      <c r="V24" s="29"/>
      <c r="W24" s="215">
        <v>522.62</v>
      </c>
      <c r="X24" s="50">
        <v>2022</v>
      </c>
      <c r="Y24" s="42"/>
      <c r="Z24" s="42"/>
      <c r="AA24" s="49"/>
      <c r="AB24" s="217" t="s">
        <v>72</v>
      </c>
      <c r="AC24" s="220">
        <v>44362</v>
      </c>
      <c r="AD24" s="220">
        <v>44378</v>
      </c>
      <c r="AE24" s="220">
        <v>45838</v>
      </c>
      <c r="AF24" s="220">
        <v>47299</v>
      </c>
      <c r="AG24" s="213" t="s">
        <v>1050</v>
      </c>
      <c r="AH24" s="27">
        <v>44398</v>
      </c>
      <c r="AI24" s="31"/>
      <c r="AJ24" s="31"/>
      <c r="AK24" s="31"/>
      <c r="AL24" s="72">
        <v>42418</v>
      </c>
      <c r="AM24" s="49" t="s">
        <v>166</v>
      </c>
      <c r="AN24" s="217">
        <v>183218</v>
      </c>
      <c r="AO24" s="49" t="s">
        <v>134</v>
      </c>
      <c r="AP24" s="49">
        <v>358</v>
      </c>
      <c r="AQ24" s="49">
        <v>44</v>
      </c>
      <c r="AR24" s="49">
        <v>8</v>
      </c>
      <c r="AS24" s="49">
        <v>7</v>
      </c>
      <c r="AT24" s="49"/>
      <c r="AU24" s="49">
        <v>3</v>
      </c>
      <c r="AV24" s="18">
        <v>58.03</v>
      </c>
      <c r="AW24" s="49">
        <v>3.5</v>
      </c>
      <c r="AX24" s="34">
        <v>8.0500000000000007</v>
      </c>
      <c r="AY24" s="34"/>
      <c r="AZ24" s="34">
        <v>66</v>
      </c>
      <c r="BA24" s="34">
        <v>63</v>
      </c>
      <c r="BB24" s="215">
        <v>659.77</v>
      </c>
      <c r="BC24" s="215"/>
      <c r="BD24" s="25"/>
      <c r="BE24" s="25"/>
      <c r="BF24" s="25"/>
      <c r="BG24" s="73">
        <v>40.21</v>
      </c>
      <c r="BH24" s="218">
        <v>140.58000000000001</v>
      </c>
      <c r="BI24" s="218"/>
    </row>
    <row r="25" spans="1:61" customFormat="1" ht="15" customHeight="1" x14ac:dyDescent="0.25">
      <c r="A25" s="49">
        <v>126</v>
      </c>
      <c r="B25" s="221">
        <v>842</v>
      </c>
      <c r="C25" s="275" t="s">
        <v>130</v>
      </c>
      <c r="D25" s="222"/>
      <c r="E25" s="222" t="s">
        <v>167</v>
      </c>
      <c r="F25" s="80" t="s">
        <v>1140</v>
      </c>
      <c r="G25" s="80"/>
      <c r="H25" s="183"/>
      <c r="I25" s="49"/>
      <c r="J25" s="49"/>
      <c r="K25" s="217"/>
      <c r="L25" s="222"/>
      <c r="M25" s="39"/>
      <c r="N25" s="39"/>
      <c r="O25" s="39"/>
      <c r="P25" s="39"/>
      <c r="Q25" s="39"/>
      <c r="R25" s="39"/>
      <c r="S25" s="223"/>
      <c r="T25" s="223"/>
      <c r="U25" s="223"/>
      <c r="V25" s="39"/>
      <c r="W25" s="164"/>
      <c r="X25" s="50"/>
      <c r="Y25" s="42"/>
      <c r="Z25" s="42"/>
      <c r="AA25" s="49"/>
      <c r="AB25" s="249" t="s">
        <v>72</v>
      </c>
      <c r="AC25" s="220">
        <v>43097</v>
      </c>
      <c r="AD25" s="220">
        <v>43101</v>
      </c>
      <c r="AE25" s="220">
        <v>44561</v>
      </c>
      <c r="AF25" s="220">
        <v>46022</v>
      </c>
      <c r="AG25" s="213" t="s">
        <v>169</v>
      </c>
      <c r="AH25" s="27">
        <v>43103</v>
      </c>
      <c r="AI25" s="76">
        <v>43101</v>
      </c>
      <c r="AJ25" s="80" t="s">
        <v>168</v>
      </c>
      <c r="AK25" s="31"/>
      <c r="AL25" s="32">
        <v>42404</v>
      </c>
      <c r="AM25" s="49" t="s">
        <v>166</v>
      </c>
      <c r="AN25" s="217">
        <v>183218</v>
      </c>
      <c r="AO25" s="49" t="s">
        <v>134</v>
      </c>
      <c r="AP25" s="49">
        <v>358</v>
      </c>
      <c r="AQ25" s="49">
        <v>44</v>
      </c>
      <c r="AR25" s="49">
        <v>9</v>
      </c>
      <c r="AS25" s="49">
        <v>8</v>
      </c>
      <c r="AT25" s="49"/>
      <c r="AU25" s="49">
        <v>3</v>
      </c>
      <c r="AV25" s="18">
        <v>59.25</v>
      </c>
      <c r="AW25" s="49">
        <v>4</v>
      </c>
      <c r="AX25" s="34">
        <v>14</v>
      </c>
      <c r="AY25" s="34"/>
      <c r="AZ25" s="34">
        <v>67</v>
      </c>
      <c r="BA25" s="34">
        <v>63</v>
      </c>
      <c r="BB25" s="215">
        <v>754.03</v>
      </c>
      <c r="BC25" s="215"/>
      <c r="BD25" s="36"/>
      <c r="BE25" s="23"/>
      <c r="BF25" s="49"/>
      <c r="BG25" s="73">
        <v>43.34</v>
      </c>
      <c r="BH25" s="218">
        <v>140.58000000000001</v>
      </c>
      <c r="BI25" s="25"/>
    </row>
    <row r="26" spans="1:61" customFormat="1" ht="15" customHeight="1" x14ac:dyDescent="0.25">
      <c r="A26" s="49">
        <v>127</v>
      </c>
      <c r="B26" s="221">
        <v>941</v>
      </c>
      <c r="C26" s="275" t="s">
        <v>130</v>
      </c>
      <c r="D26" s="222"/>
      <c r="E26" s="222" t="s">
        <v>1232</v>
      </c>
      <c r="F26" s="213" t="s">
        <v>1138</v>
      </c>
      <c r="G26" s="213" t="s">
        <v>170</v>
      </c>
      <c r="H26" s="183">
        <v>14460</v>
      </c>
      <c r="I26" s="49" t="s">
        <v>171</v>
      </c>
      <c r="J26" s="49" t="s">
        <v>172</v>
      </c>
      <c r="K26" s="222"/>
      <c r="L26" s="222"/>
      <c r="M26" s="39">
        <v>702.08</v>
      </c>
      <c r="N26" s="39"/>
      <c r="O26" s="39">
        <v>90</v>
      </c>
      <c r="P26" s="39"/>
      <c r="Q26" s="39"/>
      <c r="R26" s="39"/>
      <c r="S26" s="39"/>
      <c r="T26" s="39"/>
      <c r="U26" s="39"/>
      <c r="V26" s="39"/>
      <c r="W26" s="164">
        <f>1539.12+837.12</f>
        <v>2376.2399999999998</v>
      </c>
      <c r="X26" s="50" t="s">
        <v>140</v>
      </c>
      <c r="Y26" s="42"/>
      <c r="Z26" s="42"/>
      <c r="AA26" s="77" t="s">
        <v>173</v>
      </c>
      <c r="AB26" s="217" t="s">
        <v>72</v>
      </c>
      <c r="AC26" s="220">
        <v>43854</v>
      </c>
      <c r="AD26" s="220">
        <v>43831</v>
      </c>
      <c r="AE26" s="220">
        <v>45291</v>
      </c>
      <c r="AF26" s="220">
        <v>46752</v>
      </c>
      <c r="AG26" s="213" t="s">
        <v>174</v>
      </c>
      <c r="AH26" s="27">
        <v>43857</v>
      </c>
      <c r="AI26" s="31"/>
      <c r="AJ26" s="31"/>
      <c r="AK26" s="31"/>
      <c r="AL26" s="32">
        <v>42404</v>
      </c>
      <c r="AM26" s="49" t="s">
        <v>166</v>
      </c>
      <c r="AN26" s="221">
        <v>183218</v>
      </c>
      <c r="AO26" s="49" t="s">
        <v>134</v>
      </c>
      <c r="AP26" s="49">
        <v>358</v>
      </c>
      <c r="AQ26" s="49">
        <v>44</v>
      </c>
      <c r="AR26" s="49">
        <v>10</v>
      </c>
      <c r="AS26" s="49">
        <v>9</v>
      </c>
      <c r="AT26" s="49" t="s">
        <v>175</v>
      </c>
      <c r="AU26" s="49">
        <v>3</v>
      </c>
      <c r="AV26" s="18">
        <v>78.5</v>
      </c>
      <c r="AW26" s="49">
        <v>4.5</v>
      </c>
      <c r="AX26" s="34">
        <v>11.3</v>
      </c>
      <c r="AY26" s="34"/>
      <c r="AZ26" s="34">
        <v>66</v>
      </c>
      <c r="BA26" s="34">
        <v>63</v>
      </c>
      <c r="BB26" s="215">
        <v>848.28</v>
      </c>
      <c r="BC26" s="215"/>
      <c r="BD26" s="25"/>
      <c r="BE26" s="25"/>
      <c r="BF26" s="25"/>
      <c r="BG26" s="73">
        <v>58.93</v>
      </c>
      <c r="BH26" s="218">
        <v>175.72</v>
      </c>
      <c r="BI26" s="218"/>
    </row>
    <row r="27" spans="1:61" customFormat="1" ht="15" customHeight="1" x14ac:dyDescent="0.25">
      <c r="A27" s="49">
        <v>128</v>
      </c>
      <c r="B27" s="221">
        <v>898</v>
      </c>
      <c r="C27" s="275" t="s">
        <v>130</v>
      </c>
      <c r="D27" s="222"/>
      <c r="E27" s="222" t="s">
        <v>176</v>
      </c>
      <c r="F27" s="213" t="s">
        <v>1138</v>
      </c>
      <c r="G27" s="80" t="s">
        <v>177</v>
      </c>
      <c r="H27" s="183">
        <v>20571</v>
      </c>
      <c r="I27" s="49" t="s">
        <v>71</v>
      </c>
      <c r="J27" s="49">
        <v>3356591311</v>
      </c>
      <c r="K27" s="221" t="s">
        <v>178</v>
      </c>
      <c r="L27" s="222"/>
      <c r="M27" s="39">
        <v>499.02</v>
      </c>
      <c r="N27" s="39">
        <v>499.77</v>
      </c>
      <c r="O27" s="29"/>
      <c r="P27" s="29"/>
      <c r="Q27" s="29"/>
      <c r="R27" s="29"/>
      <c r="S27" s="29"/>
      <c r="T27" s="29"/>
      <c r="U27" s="29"/>
      <c r="V27" s="29"/>
      <c r="W27" s="164">
        <v>1497.06</v>
      </c>
      <c r="X27" s="50">
        <v>2019</v>
      </c>
      <c r="Y27" s="42"/>
      <c r="Z27" s="42"/>
      <c r="AA27" s="42"/>
      <c r="AB27" s="217" t="s">
        <v>72</v>
      </c>
      <c r="AC27" s="220">
        <v>43558</v>
      </c>
      <c r="AD27" s="220">
        <v>43556</v>
      </c>
      <c r="AE27" s="220">
        <v>45016</v>
      </c>
      <c r="AF27" s="220">
        <v>46477</v>
      </c>
      <c r="AG27" s="213" t="s">
        <v>179</v>
      </c>
      <c r="AH27" s="27">
        <v>43558</v>
      </c>
      <c r="AI27" s="27">
        <v>43556</v>
      </c>
      <c r="AJ27" s="49" t="s">
        <v>180</v>
      </c>
      <c r="AK27" s="78"/>
      <c r="AL27" s="32">
        <v>42404</v>
      </c>
      <c r="AM27" s="49" t="s">
        <v>181</v>
      </c>
      <c r="AN27" s="217">
        <v>183218</v>
      </c>
      <c r="AO27" s="49" t="s">
        <v>134</v>
      </c>
      <c r="AP27" s="49">
        <v>358</v>
      </c>
      <c r="AQ27" s="49">
        <v>44</v>
      </c>
      <c r="AR27" s="49">
        <v>11</v>
      </c>
      <c r="AS27" s="49">
        <v>10</v>
      </c>
      <c r="AT27" s="49"/>
      <c r="AU27" s="49">
        <v>3</v>
      </c>
      <c r="AV27" s="18">
        <v>58.11</v>
      </c>
      <c r="AW27" s="49">
        <v>3.5</v>
      </c>
      <c r="AX27" s="34">
        <v>8.0500000000000007</v>
      </c>
      <c r="AY27" s="34"/>
      <c r="AZ27" s="34">
        <v>64</v>
      </c>
      <c r="BA27" s="34">
        <v>61</v>
      </c>
      <c r="BB27" s="215">
        <v>659.77</v>
      </c>
      <c r="BC27" s="215"/>
      <c r="BD27" s="25"/>
      <c r="BE27" s="25"/>
      <c r="BF27" s="25"/>
      <c r="BG27" s="73">
        <v>38.69</v>
      </c>
      <c r="BH27" s="218">
        <v>92.83</v>
      </c>
      <c r="BI27" s="25"/>
    </row>
    <row r="28" spans="1:61" customFormat="1" ht="15" customHeight="1" x14ac:dyDescent="0.25">
      <c r="A28" s="49">
        <v>129</v>
      </c>
      <c r="B28" s="49">
        <v>129</v>
      </c>
      <c r="C28" s="275" t="s">
        <v>130</v>
      </c>
      <c r="D28" s="222"/>
      <c r="E28" s="222" t="s">
        <v>182</v>
      </c>
      <c r="F28" s="80" t="s">
        <v>1140</v>
      </c>
      <c r="G28" s="213"/>
      <c r="H28" s="183"/>
      <c r="I28" s="49"/>
      <c r="J28" s="49"/>
      <c r="K28" s="222"/>
      <c r="L28" s="222"/>
      <c r="M28" s="39"/>
      <c r="N28" s="39"/>
      <c r="O28" s="29"/>
      <c r="P28" s="29"/>
      <c r="Q28" s="29"/>
      <c r="R28" s="218"/>
      <c r="S28" s="41"/>
      <c r="T28" s="41"/>
      <c r="U28" s="41"/>
      <c r="V28" s="29"/>
      <c r="W28" s="215"/>
      <c r="X28" s="50"/>
      <c r="Y28" s="42"/>
      <c r="Z28" s="42"/>
      <c r="AA28" s="49"/>
      <c r="AB28" s="217" t="s">
        <v>72</v>
      </c>
      <c r="AC28" s="220"/>
      <c r="AD28" s="220"/>
      <c r="AE28" s="220"/>
      <c r="AF28" s="220"/>
      <c r="AG28" s="213"/>
      <c r="AH28" s="27"/>
      <c r="AI28" s="31"/>
      <c r="AJ28" s="213" t="s">
        <v>183</v>
      </c>
      <c r="AK28" s="31"/>
      <c r="AL28" s="72">
        <v>42418</v>
      </c>
      <c r="AM28" s="49" t="s">
        <v>181</v>
      </c>
      <c r="AN28" s="217">
        <v>183218</v>
      </c>
      <c r="AO28" s="49" t="s">
        <v>134</v>
      </c>
      <c r="AP28" s="49">
        <v>358</v>
      </c>
      <c r="AQ28" s="49">
        <v>44</v>
      </c>
      <c r="AR28" s="49">
        <v>12</v>
      </c>
      <c r="AS28" s="49">
        <v>11</v>
      </c>
      <c r="AT28" s="49"/>
      <c r="AU28" s="49">
        <v>3</v>
      </c>
      <c r="AV28" s="18">
        <v>59.55</v>
      </c>
      <c r="AW28" s="49">
        <v>4</v>
      </c>
      <c r="AX28" s="34">
        <v>11.97</v>
      </c>
      <c r="AY28" s="34"/>
      <c r="AZ28" s="34">
        <v>66</v>
      </c>
      <c r="BA28" s="34">
        <v>62</v>
      </c>
      <c r="BB28" s="215">
        <v>754.03</v>
      </c>
      <c r="BC28" s="215"/>
      <c r="BD28" s="36"/>
      <c r="BE28" s="23"/>
      <c r="BF28" s="49"/>
      <c r="BG28" s="73">
        <v>46.36</v>
      </c>
      <c r="BH28" s="218">
        <v>140.58000000000001</v>
      </c>
      <c r="BI28" s="218"/>
    </row>
    <row r="29" spans="1:61" customFormat="1" ht="15" customHeight="1" x14ac:dyDescent="0.25">
      <c r="A29" s="49">
        <v>130</v>
      </c>
      <c r="B29" s="221"/>
      <c r="C29" s="275" t="s">
        <v>130</v>
      </c>
      <c r="D29" s="222"/>
      <c r="E29" s="222" t="s">
        <v>1233</v>
      </c>
      <c r="F29" s="213" t="s">
        <v>1138</v>
      </c>
      <c r="G29" s="213" t="s">
        <v>997</v>
      </c>
      <c r="H29" s="183">
        <v>23331</v>
      </c>
      <c r="I29" s="49" t="s">
        <v>71</v>
      </c>
      <c r="J29" s="49"/>
      <c r="K29" s="222"/>
      <c r="L29" s="222"/>
      <c r="M29" s="39">
        <v>677.43</v>
      </c>
      <c r="N29" s="39"/>
      <c r="O29" s="39">
        <v>90</v>
      </c>
      <c r="P29" s="29"/>
      <c r="Q29" s="29"/>
      <c r="R29" s="29"/>
      <c r="S29" s="29"/>
      <c r="T29" s="29"/>
      <c r="U29" s="29"/>
      <c r="V29" s="29"/>
      <c r="W29" s="215">
        <v>2032.29</v>
      </c>
      <c r="X29" s="50">
        <v>2020</v>
      </c>
      <c r="Y29" s="42"/>
      <c r="Z29" s="42"/>
      <c r="AA29" s="42"/>
      <c r="AB29" s="217" t="s">
        <v>72</v>
      </c>
      <c r="AC29" s="220">
        <v>44102</v>
      </c>
      <c r="AD29" s="220">
        <v>44105</v>
      </c>
      <c r="AE29" s="220">
        <v>45565</v>
      </c>
      <c r="AF29" s="220"/>
      <c r="AG29" s="213"/>
      <c r="AH29" s="27"/>
      <c r="AI29" s="27"/>
      <c r="AJ29" s="49" t="s">
        <v>184</v>
      </c>
      <c r="AK29" s="49"/>
      <c r="AL29" s="32">
        <v>42404</v>
      </c>
      <c r="AM29" s="49" t="s">
        <v>181</v>
      </c>
      <c r="AN29" s="217">
        <v>183218</v>
      </c>
      <c r="AO29" s="49" t="s">
        <v>134</v>
      </c>
      <c r="AP29" s="49">
        <v>358</v>
      </c>
      <c r="AQ29" s="49">
        <v>44</v>
      </c>
      <c r="AR29" s="49">
        <v>13</v>
      </c>
      <c r="AS29" s="49">
        <v>12</v>
      </c>
      <c r="AT29" s="49"/>
      <c r="AU29" s="49">
        <v>3</v>
      </c>
      <c r="AV29" s="18">
        <v>84.45</v>
      </c>
      <c r="AW29" s="49">
        <v>5</v>
      </c>
      <c r="AX29" s="34">
        <v>10.88</v>
      </c>
      <c r="AY29" s="34"/>
      <c r="AZ29" s="34">
        <v>104</v>
      </c>
      <c r="BA29" s="34">
        <v>101</v>
      </c>
      <c r="BB29" s="215">
        <v>942.53</v>
      </c>
      <c r="BC29" s="215"/>
      <c r="BD29" s="36"/>
      <c r="BE29" s="23"/>
      <c r="BF29" s="49"/>
      <c r="BG29" s="73">
        <v>55.75</v>
      </c>
      <c r="BH29" s="218">
        <v>116.03</v>
      </c>
      <c r="BI29" s="25"/>
    </row>
    <row r="30" spans="1:61" customFormat="1" ht="15" customHeight="1" x14ac:dyDescent="0.25">
      <c r="A30" s="49">
        <v>131</v>
      </c>
      <c r="B30" s="221">
        <v>945</v>
      </c>
      <c r="C30" s="275" t="s">
        <v>130</v>
      </c>
      <c r="D30" s="222"/>
      <c r="E30" s="222" t="s">
        <v>185</v>
      </c>
      <c r="F30" s="213" t="s">
        <v>1138</v>
      </c>
      <c r="G30" s="213" t="s">
        <v>186</v>
      </c>
      <c r="H30" s="183">
        <v>12491</v>
      </c>
      <c r="I30" s="49" t="s">
        <v>187</v>
      </c>
      <c r="J30" s="49" t="s">
        <v>188</v>
      </c>
      <c r="K30" s="222"/>
      <c r="L30" s="222"/>
      <c r="M30" s="39">
        <v>583.24</v>
      </c>
      <c r="N30" s="39"/>
      <c r="O30" s="29"/>
      <c r="P30" s="29"/>
      <c r="Q30" s="29"/>
      <c r="R30" s="52"/>
      <c r="S30" s="29"/>
      <c r="T30" s="29"/>
      <c r="U30" s="29"/>
      <c r="V30" s="29"/>
      <c r="W30" s="215">
        <v>1118.8399999999999</v>
      </c>
      <c r="X30" s="50">
        <v>2012</v>
      </c>
      <c r="Y30" s="42"/>
      <c r="Z30" s="42"/>
      <c r="AA30" s="219" t="s">
        <v>189</v>
      </c>
      <c r="AB30" s="217" t="s">
        <v>72</v>
      </c>
      <c r="AC30" s="220">
        <v>43922</v>
      </c>
      <c r="AD30" s="220">
        <v>43922</v>
      </c>
      <c r="AE30" s="220">
        <v>45382</v>
      </c>
      <c r="AF30" s="220">
        <v>46843</v>
      </c>
      <c r="AG30" s="213"/>
      <c r="AH30" s="27">
        <v>43931</v>
      </c>
      <c r="AI30" s="31"/>
      <c r="AJ30" s="31"/>
      <c r="AK30" s="31"/>
      <c r="AL30" s="72"/>
      <c r="AM30" s="49" t="s">
        <v>96</v>
      </c>
      <c r="AN30" s="217">
        <v>183218</v>
      </c>
      <c r="AO30" s="49" t="s">
        <v>134</v>
      </c>
      <c r="AP30" s="49">
        <v>358</v>
      </c>
      <c r="AQ30" s="49">
        <v>44</v>
      </c>
      <c r="AR30" s="49">
        <v>14</v>
      </c>
      <c r="AS30" s="49">
        <v>13</v>
      </c>
      <c r="AT30" s="49"/>
      <c r="AU30" s="49">
        <v>3</v>
      </c>
      <c r="AV30" s="18">
        <v>68.7</v>
      </c>
      <c r="AW30" s="49">
        <v>3.5</v>
      </c>
      <c r="AX30" s="34">
        <v>7</v>
      </c>
      <c r="AY30" s="34"/>
      <c r="AZ30" s="34">
        <v>70</v>
      </c>
      <c r="BA30" s="34">
        <v>61</v>
      </c>
      <c r="BB30" s="215">
        <v>659.77</v>
      </c>
      <c r="BC30" s="215"/>
      <c r="BD30" s="25"/>
      <c r="BE30" s="25"/>
      <c r="BF30" s="25"/>
      <c r="BG30" s="73">
        <v>53.36</v>
      </c>
      <c r="BH30" s="218">
        <v>140.58000000000001</v>
      </c>
      <c r="BI30" s="218"/>
    </row>
    <row r="31" spans="1:61" s="272" customFormat="1" ht="15" customHeight="1" x14ac:dyDescent="0.25">
      <c r="A31" s="269">
        <v>132</v>
      </c>
      <c r="B31" s="274">
        <v>672</v>
      </c>
      <c r="C31" s="275" t="s">
        <v>130</v>
      </c>
      <c r="D31" s="275"/>
      <c r="E31" s="275" t="s">
        <v>1234</v>
      </c>
      <c r="F31" s="213" t="s">
        <v>1138</v>
      </c>
      <c r="G31" s="263" t="s">
        <v>190</v>
      </c>
      <c r="H31" s="276">
        <v>18487</v>
      </c>
      <c r="I31" s="269" t="s">
        <v>71</v>
      </c>
      <c r="J31" s="269" t="s">
        <v>191</v>
      </c>
      <c r="K31" s="275"/>
      <c r="L31" s="275"/>
      <c r="M31" s="277">
        <v>667.88</v>
      </c>
      <c r="N31" s="277">
        <v>692.75</v>
      </c>
      <c r="O31" s="277">
        <v>90</v>
      </c>
      <c r="P31" s="277"/>
      <c r="Q31" s="278"/>
      <c r="R31" s="278"/>
      <c r="S31" s="278"/>
      <c r="T31" s="278"/>
      <c r="U31" s="278"/>
      <c r="V31" s="278"/>
      <c r="W31" s="279">
        <v>2348.25</v>
      </c>
      <c r="X31" s="280">
        <v>2020</v>
      </c>
      <c r="Y31" s="281"/>
      <c r="Z31" s="281"/>
      <c r="AA31" s="281"/>
      <c r="AB31" s="282" t="s">
        <v>72</v>
      </c>
      <c r="AC31" s="283">
        <v>43983</v>
      </c>
      <c r="AD31" s="283">
        <v>43983</v>
      </c>
      <c r="AE31" s="283">
        <v>45442</v>
      </c>
      <c r="AF31" s="283">
        <v>46903</v>
      </c>
      <c r="AG31" s="263" t="s">
        <v>1052</v>
      </c>
      <c r="AH31" s="284">
        <v>44012</v>
      </c>
      <c r="AI31" s="283">
        <v>41061</v>
      </c>
      <c r="AJ31" s="285"/>
      <c r="AK31" s="285"/>
      <c r="AL31" s="286">
        <v>42418</v>
      </c>
      <c r="AM31" s="269" t="s">
        <v>96</v>
      </c>
      <c r="AN31" s="269">
        <v>183218</v>
      </c>
      <c r="AO31" s="269" t="s">
        <v>134</v>
      </c>
      <c r="AP31" s="269">
        <v>358</v>
      </c>
      <c r="AQ31" s="269">
        <v>44</v>
      </c>
      <c r="AR31" s="269">
        <v>15</v>
      </c>
      <c r="AS31" s="269">
        <v>14</v>
      </c>
      <c r="AT31" s="269" t="s">
        <v>74</v>
      </c>
      <c r="AU31" s="269">
        <v>3</v>
      </c>
      <c r="AV31" s="18">
        <v>79.69</v>
      </c>
      <c r="AW31" s="269">
        <v>6</v>
      </c>
      <c r="AX31" s="287">
        <v>62.28</v>
      </c>
      <c r="AY31" s="287"/>
      <c r="AZ31" s="287">
        <v>101</v>
      </c>
      <c r="BA31" s="287">
        <v>89</v>
      </c>
      <c r="BB31" s="279">
        <v>1131.04</v>
      </c>
      <c r="BC31" s="279"/>
      <c r="BD31" s="288"/>
      <c r="BE31" s="288"/>
      <c r="BF31" s="288"/>
      <c r="BG31" s="273">
        <v>83.13</v>
      </c>
      <c r="BH31" s="266">
        <v>116.03</v>
      </c>
      <c r="BI31" s="265"/>
    </row>
    <row r="32" spans="1:61" customFormat="1" ht="15" customHeight="1" x14ac:dyDescent="0.25">
      <c r="A32" s="49">
        <v>134</v>
      </c>
      <c r="B32" s="221"/>
      <c r="C32" s="275" t="s">
        <v>199</v>
      </c>
      <c r="D32" s="221" t="s">
        <v>69</v>
      </c>
      <c r="E32" s="222" t="s">
        <v>200</v>
      </c>
      <c r="F32" s="213" t="s">
        <v>1138</v>
      </c>
      <c r="G32" s="213"/>
      <c r="H32" s="183"/>
      <c r="I32" s="49"/>
      <c r="J32" s="49"/>
      <c r="K32" s="222"/>
      <c r="L32" s="222"/>
      <c r="M32" s="74"/>
      <c r="N32" s="39"/>
      <c r="O32" s="29"/>
      <c r="P32" s="29"/>
      <c r="Q32" s="29"/>
      <c r="R32" s="29"/>
      <c r="S32" s="29"/>
      <c r="T32" s="29"/>
      <c r="U32" s="29"/>
      <c r="V32" s="29"/>
      <c r="W32" s="215"/>
      <c r="X32" s="50"/>
      <c r="Y32" s="42"/>
      <c r="Z32" s="42"/>
      <c r="AA32" s="42"/>
      <c r="AB32" s="217" t="s">
        <v>72</v>
      </c>
      <c r="AC32" s="220"/>
      <c r="AD32" s="220"/>
      <c r="AE32" s="220"/>
      <c r="AF32" s="220"/>
      <c r="AG32" s="213"/>
      <c r="AH32" s="27"/>
      <c r="AI32" s="31"/>
      <c r="AJ32" s="49" t="s">
        <v>201</v>
      </c>
      <c r="AK32" s="31"/>
      <c r="AL32" s="32">
        <v>42404</v>
      </c>
      <c r="AM32" s="49" t="s">
        <v>125</v>
      </c>
      <c r="AN32" s="217">
        <v>183218</v>
      </c>
      <c r="AO32" s="49" t="s">
        <v>134</v>
      </c>
      <c r="AP32" s="49">
        <v>358</v>
      </c>
      <c r="AQ32" s="49">
        <v>595</v>
      </c>
      <c r="AR32" s="49">
        <v>1</v>
      </c>
      <c r="AS32" s="49">
        <v>1</v>
      </c>
      <c r="AT32" s="49"/>
      <c r="AU32" s="49">
        <v>3</v>
      </c>
      <c r="AV32" s="18">
        <v>61.12</v>
      </c>
      <c r="AW32" s="49">
        <v>3.5</v>
      </c>
      <c r="AX32" s="34">
        <v>65.17</v>
      </c>
      <c r="AY32" s="34"/>
      <c r="AZ32" s="34">
        <v>77</v>
      </c>
      <c r="BA32" s="34">
        <v>64</v>
      </c>
      <c r="BB32" s="215">
        <v>659.77</v>
      </c>
      <c r="BC32" s="215"/>
      <c r="BD32" s="25"/>
      <c r="BE32" s="25"/>
      <c r="BF32" s="25"/>
      <c r="BG32" s="218">
        <v>55.98</v>
      </c>
      <c r="BH32" s="218">
        <v>155.91</v>
      </c>
      <c r="BI32" s="25"/>
    </row>
    <row r="33" spans="1:62" customFormat="1" ht="15" customHeight="1" x14ac:dyDescent="0.25">
      <c r="A33" s="49">
        <v>135</v>
      </c>
      <c r="B33" s="221">
        <v>807</v>
      </c>
      <c r="C33" s="275" t="s">
        <v>199</v>
      </c>
      <c r="D33" s="222"/>
      <c r="E33" s="222" t="s">
        <v>202</v>
      </c>
      <c r="F33" s="80" t="s">
        <v>1140</v>
      </c>
      <c r="G33" s="80"/>
      <c r="H33" s="183"/>
      <c r="I33" s="49"/>
      <c r="J33" s="49"/>
      <c r="K33" s="217"/>
      <c r="L33" s="222"/>
      <c r="M33" s="74"/>
      <c r="N33" s="39"/>
      <c r="O33" s="29"/>
      <c r="P33" s="29"/>
      <c r="Q33" s="29"/>
      <c r="R33" s="29"/>
      <c r="S33" s="29"/>
      <c r="T33" s="29"/>
      <c r="U33" s="29"/>
      <c r="V33" s="29"/>
      <c r="W33" s="164"/>
      <c r="X33" s="50"/>
      <c r="Y33" s="42"/>
      <c r="Z33" s="42"/>
      <c r="AA33" s="42"/>
      <c r="AB33" s="81" t="s">
        <v>72</v>
      </c>
      <c r="AC33" s="220"/>
      <c r="AD33" s="220"/>
      <c r="AE33" s="220"/>
      <c r="AF33" s="220"/>
      <c r="AG33" s="213"/>
      <c r="AH33" s="27"/>
      <c r="AI33" s="27"/>
      <c r="AJ33" s="80" t="s">
        <v>203</v>
      </c>
      <c r="AK33" s="31"/>
      <c r="AL33" s="72">
        <v>42418</v>
      </c>
      <c r="AM33" s="49" t="s">
        <v>125</v>
      </c>
      <c r="AN33" s="217">
        <v>183218</v>
      </c>
      <c r="AO33" s="49" t="s">
        <v>134</v>
      </c>
      <c r="AP33" s="49">
        <v>358</v>
      </c>
      <c r="AQ33" s="49">
        <v>595</v>
      </c>
      <c r="AR33" s="49">
        <v>2</v>
      </c>
      <c r="AS33" s="49">
        <v>2</v>
      </c>
      <c r="AT33" s="49"/>
      <c r="AU33" s="49">
        <v>3</v>
      </c>
      <c r="AV33" s="18">
        <v>59.17</v>
      </c>
      <c r="AW33" s="49">
        <v>4.5</v>
      </c>
      <c r="AX33" s="34">
        <v>63.26</v>
      </c>
      <c r="AY33" s="34"/>
      <c r="AZ33" s="34">
        <v>72</v>
      </c>
      <c r="BA33" s="34">
        <v>60</v>
      </c>
      <c r="BB33" s="215">
        <v>848.28</v>
      </c>
      <c r="BC33" s="215"/>
      <c r="BD33" s="36"/>
      <c r="BE33" s="41"/>
      <c r="BF33" s="49"/>
      <c r="BG33" s="218">
        <v>68.319999999999993</v>
      </c>
      <c r="BH33" s="218">
        <v>102.95</v>
      </c>
      <c r="BI33" s="25"/>
    </row>
    <row r="34" spans="1:62" customFormat="1" ht="15" customHeight="1" x14ac:dyDescent="0.25">
      <c r="A34" s="49"/>
      <c r="B34" s="49"/>
      <c r="C34" s="275" t="s">
        <v>199</v>
      </c>
      <c r="D34" s="221" t="s">
        <v>135</v>
      </c>
      <c r="E34" s="222" t="s">
        <v>204</v>
      </c>
      <c r="F34" s="213" t="s">
        <v>1235</v>
      </c>
      <c r="G34" s="213"/>
      <c r="H34" s="87"/>
      <c r="I34" s="222"/>
      <c r="J34" s="222"/>
      <c r="K34" s="222"/>
      <c r="L34" s="222"/>
      <c r="M34" s="49" t="s">
        <v>205</v>
      </c>
      <c r="N34" s="39"/>
      <c r="O34" s="29"/>
      <c r="P34" s="29"/>
      <c r="Q34" s="29"/>
      <c r="R34" s="29"/>
      <c r="S34" s="29"/>
      <c r="T34" s="29"/>
      <c r="U34" s="29"/>
      <c r="V34" s="29"/>
      <c r="W34" s="215"/>
      <c r="X34" s="215"/>
      <c r="Y34" s="42"/>
      <c r="Z34" s="42"/>
      <c r="AA34" s="42"/>
      <c r="AB34" s="301" t="s">
        <v>72</v>
      </c>
      <c r="AC34" s="220"/>
      <c r="AD34" s="220"/>
      <c r="AE34" s="220"/>
      <c r="AF34" s="220"/>
      <c r="AG34" s="213"/>
      <c r="AH34" s="31"/>
      <c r="AI34" s="31"/>
      <c r="AJ34" s="31"/>
      <c r="AK34" s="31"/>
      <c r="AL34" s="72">
        <v>42418</v>
      </c>
      <c r="AM34" s="49" t="s">
        <v>125</v>
      </c>
      <c r="AN34" s="217">
        <v>183218</v>
      </c>
      <c r="AO34" s="49" t="s">
        <v>194</v>
      </c>
      <c r="AP34" s="49">
        <v>358</v>
      </c>
      <c r="AQ34" s="49">
        <v>595</v>
      </c>
      <c r="AR34" s="49">
        <v>3</v>
      </c>
      <c r="AS34" s="49">
        <v>3</v>
      </c>
      <c r="AT34" s="49"/>
      <c r="AU34" s="49">
        <v>3</v>
      </c>
      <c r="AV34" s="18">
        <v>74</v>
      </c>
      <c r="AW34" s="49">
        <v>4.5</v>
      </c>
      <c r="AX34" s="34">
        <v>75.650000000000006</v>
      </c>
      <c r="AY34" s="34"/>
      <c r="AZ34" s="34">
        <v>74</v>
      </c>
      <c r="BA34" s="34">
        <v>60</v>
      </c>
      <c r="BB34" s="215">
        <v>569.39</v>
      </c>
      <c r="BC34" s="215"/>
      <c r="BD34" s="25"/>
      <c r="BE34" s="25"/>
      <c r="BF34" s="25"/>
      <c r="BG34" s="25"/>
      <c r="BH34" s="25"/>
      <c r="BI34" s="25"/>
    </row>
    <row r="35" spans="1:62" customFormat="1" x14ac:dyDescent="0.25">
      <c r="A35" s="49">
        <v>136</v>
      </c>
      <c r="B35" s="221">
        <v>934</v>
      </c>
      <c r="C35" s="275" t="s">
        <v>199</v>
      </c>
      <c r="D35" s="221" t="s">
        <v>77</v>
      </c>
      <c r="E35" s="222" t="s">
        <v>206</v>
      </c>
      <c r="F35" s="213" t="s">
        <v>1140</v>
      </c>
      <c r="G35" s="213"/>
      <c r="H35" s="183"/>
      <c r="I35" s="49"/>
      <c r="J35" s="49"/>
      <c r="K35" s="222"/>
      <c r="L35" s="222"/>
      <c r="M35" s="74"/>
      <c r="N35" s="39"/>
      <c r="O35" s="29"/>
      <c r="P35" s="29"/>
      <c r="Q35" s="29"/>
      <c r="R35" s="29"/>
      <c r="S35" s="29"/>
      <c r="T35" s="29"/>
      <c r="U35" s="29"/>
      <c r="V35" s="29"/>
      <c r="W35" s="215"/>
      <c r="X35" s="50"/>
      <c r="Y35" s="42"/>
      <c r="Z35" s="42"/>
      <c r="AA35" s="77"/>
      <c r="AB35" s="217" t="s">
        <v>72</v>
      </c>
      <c r="AC35" s="220"/>
      <c r="AD35" s="220"/>
      <c r="AE35" s="220"/>
      <c r="AF35" s="220"/>
      <c r="AG35" s="213"/>
      <c r="AH35" s="27"/>
      <c r="AI35" s="31"/>
      <c r="AJ35" s="213" t="s">
        <v>207</v>
      </c>
      <c r="AK35" s="31"/>
      <c r="AL35" s="32">
        <v>42404</v>
      </c>
      <c r="AM35" s="49" t="s">
        <v>133</v>
      </c>
      <c r="AN35" s="217">
        <v>183218</v>
      </c>
      <c r="AO35" s="49" t="s">
        <v>134</v>
      </c>
      <c r="AP35" s="49">
        <v>358</v>
      </c>
      <c r="AQ35" s="49">
        <v>595</v>
      </c>
      <c r="AR35" s="49">
        <v>4</v>
      </c>
      <c r="AS35" s="49">
        <v>4</v>
      </c>
      <c r="AT35" s="49"/>
      <c r="AU35" s="49">
        <v>3</v>
      </c>
      <c r="AV35" s="18">
        <v>71.8</v>
      </c>
      <c r="AW35" s="49">
        <v>5.5</v>
      </c>
      <c r="AX35" s="34">
        <v>5.9</v>
      </c>
      <c r="AY35" s="34"/>
      <c r="AZ35" s="34">
        <v>87</v>
      </c>
      <c r="BA35" s="34">
        <v>85</v>
      </c>
      <c r="BB35" s="215">
        <v>1036.79</v>
      </c>
      <c r="BC35" s="215"/>
      <c r="BD35" s="36"/>
      <c r="BE35" s="23"/>
      <c r="BF35" s="49"/>
      <c r="BG35" s="218">
        <v>59.34</v>
      </c>
      <c r="BH35" s="218">
        <v>194.89</v>
      </c>
      <c r="BI35" s="25"/>
    </row>
    <row r="36" spans="1:62" customFormat="1" ht="15" customHeight="1" x14ac:dyDescent="0.25">
      <c r="A36" s="49">
        <v>137</v>
      </c>
      <c r="B36" s="221">
        <v>915</v>
      </c>
      <c r="C36" s="275" t="s">
        <v>199</v>
      </c>
      <c r="D36" s="222"/>
      <c r="E36" s="222" t="s">
        <v>208</v>
      </c>
      <c r="F36" s="213" t="s">
        <v>1138</v>
      </c>
      <c r="G36" s="80" t="s">
        <v>209</v>
      </c>
      <c r="H36" s="183">
        <v>27964</v>
      </c>
      <c r="I36" s="49" t="s">
        <v>71</v>
      </c>
      <c r="J36" s="49">
        <v>3334028046</v>
      </c>
      <c r="K36" s="217" t="s">
        <v>210</v>
      </c>
      <c r="L36" s="222"/>
      <c r="M36" s="74">
        <v>505.01</v>
      </c>
      <c r="N36" s="39"/>
      <c r="O36" s="29"/>
      <c r="P36" s="29"/>
      <c r="Q36" s="29"/>
      <c r="R36" s="29"/>
      <c r="S36" s="29"/>
      <c r="T36" s="29"/>
      <c r="U36" s="29"/>
      <c r="V36" s="29"/>
      <c r="W36" s="164">
        <v>1515.03</v>
      </c>
      <c r="X36" s="50">
        <v>2019</v>
      </c>
      <c r="Y36" s="42"/>
      <c r="Z36" s="42"/>
      <c r="AA36" s="42"/>
      <c r="AB36" s="217" t="s">
        <v>72</v>
      </c>
      <c r="AC36" s="220">
        <v>43710</v>
      </c>
      <c r="AD36" s="220">
        <v>43709</v>
      </c>
      <c r="AE36" s="220">
        <v>45169</v>
      </c>
      <c r="AF36" s="220">
        <v>46630</v>
      </c>
      <c r="AG36" s="213" t="s">
        <v>211</v>
      </c>
      <c r="AH36" s="27">
        <v>43711</v>
      </c>
      <c r="AI36" s="72">
        <v>43709</v>
      </c>
      <c r="AJ36" s="49" t="s">
        <v>212</v>
      </c>
      <c r="AK36" s="31"/>
      <c r="AL36" s="32">
        <v>42404</v>
      </c>
      <c r="AM36" s="49" t="s">
        <v>133</v>
      </c>
      <c r="AN36" s="217">
        <v>183218</v>
      </c>
      <c r="AO36" s="49" t="s">
        <v>134</v>
      </c>
      <c r="AP36" s="49">
        <v>358</v>
      </c>
      <c r="AQ36" s="49">
        <v>595</v>
      </c>
      <c r="AR36" s="49">
        <v>5</v>
      </c>
      <c r="AS36" s="49">
        <v>5</v>
      </c>
      <c r="AT36" s="49"/>
      <c r="AU36" s="49">
        <v>3</v>
      </c>
      <c r="AV36" s="18">
        <v>58.9</v>
      </c>
      <c r="AW36" s="49">
        <v>3.5</v>
      </c>
      <c r="AX36" s="34">
        <v>7.78</v>
      </c>
      <c r="AY36" s="34"/>
      <c r="AZ36" s="34">
        <v>63</v>
      </c>
      <c r="BA36" s="34">
        <v>60</v>
      </c>
      <c r="BB36" s="215">
        <v>659.77</v>
      </c>
      <c r="BC36" s="215"/>
      <c r="BD36" s="36"/>
      <c r="BE36" s="23"/>
      <c r="BF36" s="49"/>
      <c r="BG36" s="218">
        <v>54.45</v>
      </c>
      <c r="BH36" s="218">
        <v>155.91</v>
      </c>
      <c r="BI36" s="25"/>
    </row>
    <row r="37" spans="1:62" customFormat="1" ht="15" customHeight="1" x14ac:dyDescent="0.25">
      <c r="A37" s="49">
        <v>138</v>
      </c>
      <c r="B37" s="221">
        <v>862</v>
      </c>
      <c r="C37" s="275" t="s">
        <v>199</v>
      </c>
      <c r="D37" s="222"/>
      <c r="E37" s="222" t="s">
        <v>213</v>
      </c>
      <c r="F37" s="213" t="s">
        <v>1138</v>
      </c>
      <c r="G37" s="80" t="s">
        <v>214</v>
      </c>
      <c r="H37" s="183">
        <v>18598</v>
      </c>
      <c r="I37" s="49" t="s">
        <v>71</v>
      </c>
      <c r="J37" s="49">
        <v>3911639221</v>
      </c>
      <c r="K37" s="217" t="s">
        <v>215</v>
      </c>
      <c r="L37" s="222"/>
      <c r="M37" s="74">
        <v>462.55</v>
      </c>
      <c r="N37" s="39">
        <v>463.61</v>
      </c>
      <c r="O37" s="29"/>
      <c r="P37" s="29"/>
      <c r="Q37" s="39"/>
      <c r="R37" s="39"/>
      <c r="S37" s="39"/>
      <c r="T37" s="39"/>
      <c r="U37" s="39"/>
      <c r="V37" s="39"/>
      <c r="W37" s="164">
        <v>1387.65</v>
      </c>
      <c r="X37" s="50">
        <v>2018</v>
      </c>
      <c r="Y37" s="42"/>
      <c r="Z37" s="42"/>
      <c r="AA37" s="42"/>
      <c r="AB37" s="217" t="s">
        <v>72</v>
      </c>
      <c r="AC37" s="220">
        <v>43374</v>
      </c>
      <c r="AD37" s="220">
        <v>43374</v>
      </c>
      <c r="AE37" s="220">
        <v>44834</v>
      </c>
      <c r="AF37" s="220">
        <v>46295</v>
      </c>
      <c r="AG37" s="213" t="s">
        <v>216</v>
      </c>
      <c r="AH37" s="27">
        <v>43376</v>
      </c>
      <c r="AI37" s="27">
        <v>43374</v>
      </c>
      <c r="AJ37" s="49" t="s">
        <v>217</v>
      </c>
      <c r="AK37" s="31"/>
      <c r="AL37" s="32">
        <v>43322</v>
      </c>
      <c r="AM37" s="49" t="s">
        <v>133</v>
      </c>
      <c r="AN37" s="217">
        <v>183218</v>
      </c>
      <c r="AO37" s="49" t="s">
        <v>134</v>
      </c>
      <c r="AP37" s="49">
        <v>358</v>
      </c>
      <c r="AQ37" s="49">
        <v>595</v>
      </c>
      <c r="AR37" s="49">
        <v>6</v>
      </c>
      <c r="AS37" s="49">
        <v>6</v>
      </c>
      <c r="AT37" s="49"/>
      <c r="AU37" s="49">
        <v>3</v>
      </c>
      <c r="AV37" s="18">
        <v>52.83</v>
      </c>
      <c r="AW37" s="49">
        <v>4</v>
      </c>
      <c r="AX37" s="34">
        <v>6.35</v>
      </c>
      <c r="AY37" s="34"/>
      <c r="AZ37" s="34">
        <v>59</v>
      </c>
      <c r="BA37" s="34">
        <v>57</v>
      </c>
      <c r="BB37" s="215">
        <v>754.03</v>
      </c>
      <c r="BC37" s="223"/>
      <c r="BD37" s="25"/>
      <c r="BE37" s="25"/>
      <c r="BF37" s="25"/>
      <c r="BG37" s="218">
        <v>51.26</v>
      </c>
      <c r="BH37" s="218">
        <v>140.58000000000001</v>
      </c>
      <c r="BI37" s="25"/>
    </row>
    <row r="38" spans="1:62" customFormat="1" x14ac:dyDescent="0.25">
      <c r="A38" s="49">
        <v>139</v>
      </c>
      <c r="B38" s="221">
        <v>913</v>
      </c>
      <c r="C38" s="275" t="s">
        <v>199</v>
      </c>
      <c r="D38" s="222"/>
      <c r="E38" s="222" t="s">
        <v>1017</v>
      </c>
      <c r="F38" s="213" t="s">
        <v>1140</v>
      </c>
      <c r="G38" s="213"/>
      <c r="H38" s="183"/>
      <c r="I38" s="49"/>
      <c r="J38" s="49"/>
      <c r="K38" s="217"/>
      <c r="L38" s="222"/>
      <c r="M38" s="74"/>
      <c r="N38" s="39"/>
      <c r="O38" s="39"/>
      <c r="P38" s="39"/>
      <c r="Q38" s="29"/>
      <c r="R38" s="29"/>
      <c r="S38" s="29"/>
      <c r="T38" s="29"/>
      <c r="U38" s="29"/>
      <c r="V38" s="29"/>
      <c r="W38" s="164">
        <f>1429.64+827.89</f>
        <v>2257.5300000000002</v>
      </c>
      <c r="X38" s="50" t="s">
        <v>219</v>
      </c>
      <c r="Y38" s="42"/>
      <c r="Z38" s="42"/>
      <c r="AA38" s="77" t="s">
        <v>220</v>
      </c>
      <c r="AB38" s="217" t="s">
        <v>72</v>
      </c>
      <c r="AC38" s="220">
        <v>43676</v>
      </c>
      <c r="AD38" s="220">
        <v>43678</v>
      </c>
      <c r="AE38" s="220">
        <v>45138</v>
      </c>
      <c r="AF38" s="220">
        <v>46599</v>
      </c>
      <c r="AG38" s="213" t="s">
        <v>221</v>
      </c>
      <c r="AH38" s="27">
        <v>43679</v>
      </c>
      <c r="AI38" s="31"/>
      <c r="AJ38" s="31" t="s">
        <v>218</v>
      </c>
      <c r="AK38" s="31"/>
      <c r="AL38" s="32">
        <v>42404</v>
      </c>
      <c r="AM38" s="49" t="s">
        <v>152</v>
      </c>
      <c r="AN38" s="217">
        <v>183218</v>
      </c>
      <c r="AO38" s="49" t="s">
        <v>134</v>
      </c>
      <c r="AP38" s="49">
        <v>358</v>
      </c>
      <c r="AQ38" s="49">
        <v>595</v>
      </c>
      <c r="AR38" s="49">
        <v>7</v>
      </c>
      <c r="AS38" s="49">
        <v>7</v>
      </c>
      <c r="AT38" s="49" t="s">
        <v>197</v>
      </c>
      <c r="AU38" s="49">
        <v>3</v>
      </c>
      <c r="AV38" s="18">
        <v>74</v>
      </c>
      <c r="AW38" s="49">
        <v>5.5</v>
      </c>
      <c r="AX38" s="34">
        <v>5.7</v>
      </c>
      <c r="AY38" s="34"/>
      <c r="AZ38" s="34">
        <v>87</v>
      </c>
      <c r="BA38" s="34">
        <v>85</v>
      </c>
      <c r="BB38" s="215">
        <v>1036.79</v>
      </c>
      <c r="BC38" s="215"/>
      <c r="BD38" s="25"/>
      <c r="BE38" s="25"/>
      <c r="BF38" s="25"/>
      <c r="BG38" s="218">
        <v>62.18</v>
      </c>
      <c r="BH38" s="218">
        <v>194.89</v>
      </c>
      <c r="BI38" s="25"/>
    </row>
    <row r="39" spans="1:62" customFormat="1" ht="15" customHeight="1" x14ac:dyDescent="0.25">
      <c r="A39" s="49">
        <v>140</v>
      </c>
      <c r="B39" s="221">
        <v>919</v>
      </c>
      <c r="C39" s="275" t="s">
        <v>199</v>
      </c>
      <c r="D39" s="222"/>
      <c r="E39" s="222" t="s">
        <v>222</v>
      </c>
      <c r="F39" s="213" t="s">
        <v>1138</v>
      </c>
      <c r="G39" s="213" t="s">
        <v>223</v>
      </c>
      <c r="H39" s="183">
        <v>21990</v>
      </c>
      <c r="I39" s="49" t="s">
        <v>224</v>
      </c>
      <c r="J39" s="49" t="s">
        <v>225</v>
      </c>
      <c r="K39" s="222"/>
      <c r="L39" s="222"/>
      <c r="M39" s="218">
        <v>474.59</v>
      </c>
      <c r="N39" s="39"/>
      <c r="O39" s="29"/>
      <c r="P39" s="29"/>
      <c r="Q39" s="39"/>
      <c r="R39" s="39"/>
      <c r="S39" s="39"/>
      <c r="T39" s="39"/>
      <c r="U39" s="39"/>
      <c r="V39" s="39"/>
      <c r="W39" s="215">
        <v>1423.77</v>
      </c>
      <c r="X39" s="50">
        <v>2020</v>
      </c>
      <c r="Y39" s="42"/>
      <c r="Z39" s="42"/>
      <c r="AA39" s="42"/>
      <c r="AB39" s="217" t="s">
        <v>72</v>
      </c>
      <c r="AC39" s="220">
        <v>44138</v>
      </c>
      <c r="AD39" s="220">
        <v>44105</v>
      </c>
      <c r="AE39" s="220">
        <v>45565</v>
      </c>
      <c r="AF39" s="220">
        <v>47026</v>
      </c>
      <c r="AG39" s="213" t="s">
        <v>1053</v>
      </c>
      <c r="AH39" s="27">
        <v>44138</v>
      </c>
      <c r="AI39" s="72">
        <v>43739</v>
      </c>
      <c r="AJ39" s="49" t="s">
        <v>998</v>
      </c>
      <c r="AK39" s="31"/>
      <c r="AL39" s="72">
        <v>42418</v>
      </c>
      <c r="AM39" s="49" t="s">
        <v>152</v>
      </c>
      <c r="AN39" s="217">
        <v>183218</v>
      </c>
      <c r="AO39" s="49" t="s">
        <v>134</v>
      </c>
      <c r="AP39" s="49">
        <v>358</v>
      </c>
      <c r="AQ39" s="49">
        <v>595</v>
      </c>
      <c r="AR39" s="49">
        <v>8</v>
      </c>
      <c r="AS39" s="49">
        <v>8</v>
      </c>
      <c r="AT39" s="49"/>
      <c r="AU39" s="49">
        <v>3</v>
      </c>
      <c r="AV39" s="18">
        <v>58.9</v>
      </c>
      <c r="AW39" s="49">
        <v>3.5</v>
      </c>
      <c r="AX39" s="34">
        <v>7.78</v>
      </c>
      <c r="AY39" s="34"/>
      <c r="AZ39" s="34">
        <v>62</v>
      </c>
      <c r="BA39" s="34">
        <v>59</v>
      </c>
      <c r="BB39" s="215">
        <v>659.77</v>
      </c>
      <c r="BC39" s="215"/>
      <c r="BD39" s="25"/>
      <c r="BE39" s="25"/>
      <c r="BF39" s="25"/>
      <c r="BG39" s="218">
        <v>48.12</v>
      </c>
      <c r="BH39" s="218">
        <v>102.95</v>
      </c>
      <c r="BI39" s="25"/>
    </row>
    <row r="40" spans="1:62" customFormat="1" ht="15" customHeight="1" x14ac:dyDescent="0.25">
      <c r="A40" s="49">
        <v>141</v>
      </c>
      <c r="B40" s="221"/>
      <c r="C40" s="275" t="s">
        <v>199</v>
      </c>
      <c r="D40" s="222"/>
      <c r="E40" s="222" t="s">
        <v>226</v>
      </c>
      <c r="F40" s="213" t="s">
        <v>1138</v>
      </c>
      <c r="G40" s="213"/>
      <c r="H40" s="183"/>
      <c r="I40" s="49"/>
      <c r="J40" s="49"/>
      <c r="K40" s="222"/>
      <c r="L40" s="222"/>
      <c r="M40" s="218" t="s">
        <v>93</v>
      </c>
      <c r="N40" s="39"/>
      <c r="O40" s="29"/>
      <c r="P40" s="29"/>
      <c r="Q40" s="29"/>
      <c r="R40" s="29"/>
      <c r="S40" s="29"/>
      <c r="T40" s="29"/>
      <c r="U40" s="29"/>
      <c r="V40" s="29"/>
      <c r="W40" s="215"/>
      <c r="X40" s="50"/>
      <c r="Y40" s="42"/>
      <c r="Z40" s="42"/>
      <c r="AA40" s="42"/>
      <c r="AB40" s="217" t="s">
        <v>72</v>
      </c>
      <c r="AC40" s="220"/>
      <c r="AD40" s="220"/>
      <c r="AE40" s="220"/>
      <c r="AF40" s="220"/>
      <c r="AG40" s="213"/>
      <c r="AH40" s="27"/>
      <c r="AI40" s="31"/>
      <c r="AJ40" s="49" t="s">
        <v>227</v>
      </c>
      <c r="AK40" s="31"/>
      <c r="AL40" s="72">
        <v>43553</v>
      </c>
      <c r="AM40" s="49" t="s">
        <v>152</v>
      </c>
      <c r="AN40" s="217">
        <v>183218</v>
      </c>
      <c r="AO40" s="49" t="s">
        <v>134</v>
      </c>
      <c r="AP40" s="49">
        <v>358</v>
      </c>
      <c r="AQ40" s="49">
        <v>595</v>
      </c>
      <c r="AR40" s="49">
        <v>9</v>
      </c>
      <c r="AS40" s="49">
        <v>9</v>
      </c>
      <c r="AT40" s="49"/>
      <c r="AU40" s="49">
        <v>3</v>
      </c>
      <c r="AV40" s="18">
        <v>55.06</v>
      </c>
      <c r="AW40" s="49">
        <v>5</v>
      </c>
      <c r="AX40" s="34">
        <v>8.34</v>
      </c>
      <c r="AY40" s="34"/>
      <c r="AZ40" s="34">
        <v>59</v>
      </c>
      <c r="BA40" s="34">
        <v>57</v>
      </c>
      <c r="BB40" s="215">
        <v>942.53</v>
      </c>
      <c r="BC40" s="223"/>
      <c r="BD40" s="36"/>
      <c r="BE40" s="23"/>
      <c r="BF40" s="49"/>
      <c r="BG40" s="25"/>
      <c r="BH40" s="25"/>
      <c r="BI40" s="25"/>
    </row>
    <row r="41" spans="1:62" customFormat="1" ht="13.5" customHeight="1" x14ac:dyDescent="0.25">
      <c r="A41" s="49">
        <v>142</v>
      </c>
      <c r="B41" s="221">
        <v>858</v>
      </c>
      <c r="C41" s="275" t="s">
        <v>199</v>
      </c>
      <c r="D41" s="222"/>
      <c r="E41" s="222" t="s">
        <v>1236</v>
      </c>
      <c r="F41" s="213" t="s">
        <v>1138</v>
      </c>
      <c r="G41" s="213" t="s">
        <v>228</v>
      </c>
      <c r="H41" s="183">
        <v>23932</v>
      </c>
      <c r="I41" s="49" t="s">
        <v>71</v>
      </c>
      <c r="J41" s="49" t="s">
        <v>229</v>
      </c>
      <c r="K41" s="222"/>
      <c r="L41" s="222"/>
      <c r="M41" s="74">
        <v>670.27</v>
      </c>
      <c r="N41" s="39">
        <v>673.79</v>
      </c>
      <c r="O41" s="39">
        <v>90</v>
      </c>
      <c r="P41" s="39">
        <v>90.47</v>
      </c>
      <c r="Q41" s="39"/>
      <c r="R41" s="39"/>
      <c r="S41" s="39"/>
      <c r="T41" s="39"/>
      <c r="U41" s="39"/>
      <c r="V41" s="39"/>
      <c r="W41" s="164">
        <v>2280.81</v>
      </c>
      <c r="X41" s="50">
        <v>2018</v>
      </c>
      <c r="Y41" s="42"/>
      <c r="Z41" s="42"/>
      <c r="AA41" s="77" t="s">
        <v>230</v>
      </c>
      <c r="AB41" s="217" t="s">
        <v>72</v>
      </c>
      <c r="AC41" s="220">
        <v>43294</v>
      </c>
      <c r="AD41" s="220">
        <v>43282</v>
      </c>
      <c r="AE41" s="220">
        <v>44742</v>
      </c>
      <c r="AF41" s="220">
        <v>46203</v>
      </c>
      <c r="AG41" s="213" t="s">
        <v>231</v>
      </c>
      <c r="AH41" s="27">
        <v>43294</v>
      </c>
      <c r="AI41" s="31"/>
      <c r="AJ41" s="31"/>
      <c r="AK41" s="31"/>
      <c r="AL41" s="72">
        <v>42404</v>
      </c>
      <c r="AM41" s="49" t="s">
        <v>166</v>
      </c>
      <c r="AN41" s="217">
        <v>183218</v>
      </c>
      <c r="AO41" s="49" t="s">
        <v>134</v>
      </c>
      <c r="AP41" s="49">
        <v>358</v>
      </c>
      <c r="AQ41" s="49">
        <v>595</v>
      </c>
      <c r="AR41" s="49">
        <v>10</v>
      </c>
      <c r="AS41" s="49">
        <v>10</v>
      </c>
      <c r="AT41" s="49" t="s">
        <v>232</v>
      </c>
      <c r="AU41" s="49">
        <v>3</v>
      </c>
      <c r="AV41" s="18">
        <v>77.42</v>
      </c>
      <c r="AW41" s="49">
        <v>5.5</v>
      </c>
      <c r="AX41" s="34">
        <v>5.74</v>
      </c>
      <c r="AY41" s="34"/>
      <c r="AZ41" s="34">
        <v>87</v>
      </c>
      <c r="BA41" s="34">
        <v>85</v>
      </c>
      <c r="BB41" s="215">
        <v>1036.79</v>
      </c>
      <c r="BC41" s="215"/>
      <c r="BD41" s="36"/>
      <c r="BE41" s="217"/>
      <c r="BF41" s="49"/>
      <c r="BG41" s="218">
        <v>72.86</v>
      </c>
      <c r="BH41" s="218">
        <v>128.69</v>
      </c>
      <c r="BI41" s="25"/>
    </row>
    <row r="42" spans="1:62" customFormat="1" ht="15" customHeight="1" x14ac:dyDescent="0.25">
      <c r="A42" s="49">
        <v>143</v>
      </c>
      <c r="B42" s="221"/>
      <c r="C42" s="275" t="s">
        <v>199</v>
      </c>
      <c r="D42" s="222"/>
      <c r="E42" s="222" t="s">
        <v>233</v>
      </c>
      <c r="F42" s="213" t="s">
        <v>1138</v>
      </c>
      <c r="G42" s="248" t="s">
        <v>999</v>
      </c>
      <c r="H42" s="183">
        <v>27397</v>
      </c>
      <c r="I42" s="49" t="s">
        <v>1000</v>
      </c>
      <c r="J42" s="49"/>
      <c r="K42" s="217"/>
      <c r="L42" s="174"/>
      <c r="M42" s="218">
        <v>456.34</v>
      </c>
      <c r="N42" s="39"/>
      <c r="O42" s="29"/>
      <c r="P42" s="29"/>
      <c r="Q42" s="29"/>
      <c r="R42" s="41"/>
      <c r="S42" s="41"/>
      <c r="T42" s="41"/>
      <c r="U42" s="41"/>
      <c r="V42" s="29"/>
      <c r="W42" s="164">
        <v>1369.02</v>
      </c>
      <c r="X42" s="50">
        <v>2020</v>
      </c>
      <c r="Y42" s="42"/>
      <c r="Z42" s="42"/>
      <c r="AA42" s="219"/>
      <c r="AB42" s="217" t="s">
        <v>72</v>
      </c>
      <c r="AC42" s="220">
        <v>44102</v>
      </c>
      <c r="AD42" s="220">
        <v>44105</v>
      </c>
      <c r="AE42" s="220">
        <v>45565</v>
      </c>
      <c r="AF42" s="220"/>
      <c r="AG42" s="213"/>
      <c r="AH42" s="27"/>
      <c r="AI42" s="27"/>
      <c r="AJ42" s="49" t="s">
        <v>234</v>
      </c>
      <c r="AK42" s="31"/>
      <c r="AL42" s="72">
        <v>42404</v>
      </c>
      <c r="AM42" s="49" t="s">
        <v>166</v>
      </c>
      <c r="AN42" s="217">
        <v>183218</v>
      </c>
      <c r="AO42" s="49" t="s">
        <v>134</v>
      </c>
      <c r="AP42" s="49">
        <v>358</v>
      </c>
      <c r="AQ42" s="49">
        <v>595</v>
      </c>
      <c r="AR42" s="49">
        <v>11</v>
      </c>
      <c r="AS42" s="49">
        <v>11</v>
      </c>
      <c r="AT42" s="49"/>
      <c r="AU42" s="49">
        <v>3</v>
      </c>
      <c r="AV42" s="18">
        <v>58.9</v>
      </c>
      <c r="AW42" s="49">
        <v>3.5</v>
      </c>
      <c r="AX42" s="34">
        <v>7.78</v>
      </c>
      <c r="AY42" s="34"/>
      <c r="AZ42" s="34">
        <v>62</v>
      </c>
      <c r="BA42" s="34">
        <v>59</v>
      </c>
      <c r="BB42" s="215">
        <v>659.77</v>
      </c>
      <c r="BC42" s="215"/>
      <c r="BD42" s="36"/>
      <c r="BE42" s="23"/>
      <c r="BF42" s="49"/>
      <c r="BG42" s="82">
        <v>56.22</v>
      </c>
      <c r="BH42" s="218">
        <v>77.22</v>
      </c>
      <c r="BI42" s="25"/>
    </row>
    <row r="43" spans="1:62" customFormat="1" ht="15" customHeight="1" x14ac:dyDescent="0.25">
      <c r="A43" s="49">
        <v>144</v>
      </c>
      <c r="B43" s="221">
        <v>925</v>
      </c>
      <c r="C43" s="275" t="s">
        <v>199</v>
      </c>
      <c r="D43" s="222"/>
      <c r="E43" s="222" t="s">
        <v>235</v>
      </c>
      <c r="F43" s="213" t="s">
        <v>1138</v>
      </c>
      <c r="G43" s="80" t="s">
        <v>236</v>
      </c>
      <c r="H43" s="183">
        <v>29512</v>
      </c>
      <c r="I43" s="49" t="s">
        <v>237</v>
      </c>
      <c r="J43" s="49">
        <v>3495533982</v>
      </c>
      <c r="K43" s="44" t="s">
        <v>238</v>
      </c>
      <c r="L43" s="222"/>
      <c r="M43" s="74">
        <v>409.8</v>
      </c>
      <c r="N43" s="39"/>
      <c r="O43" s="39"/>
      <c r="P43" s="39"/>
      <c r="Q43" s="39"/>
      <c r="R43" s="39"/>
      <c r="S43" s="39"/>
      <c r="T43" s="39"/>
      <c r="U43" s="39"/>
      <c r="V43" s="39"/>
      <c r="W43" s="164">
        <v>1229.4000000000001</v>
      </c>
      <c r="X43" s="50">
        <v>2019</v>
      </c>
      <c r="Y43" s="42"/>
      <c r="Z43" s="42"/>
      <c r="AA43" s="42"/>
      <c r="AB43" s="217" t="s">
        <v>72</v>
      </c>
      <c r="AC43" s="220">
        <v>43791</v>
      </c>
      <c r="AD43" s="220">
        <v>43800</v>
      </c>
      <c r="AE43" s="220">
        <v>45260</v>
      </c>
      <c r="AF43" s="220">
        <v>46721</v>
      </c>
      <c r="AG43" s="213" t="s">
        <v>239</v>
      </c>
      <c r="AH43" s="27">
        <v>43800</v>
      </c>
      <c r="AI43" s="27">
        <v>43800</v>
      </c>
      <c r="AJ43" s="49" t="s">
        <v>240</v>
      </c>
      <c r="AK43" s="31"/>
      <c r="AL43" s="32">
        <v>42404</v>
      </c>
      <c r="AM43" s="49" t="s">
        <v>166</v>
      </c>
      <c r="AN43" s="217">
        <v>183218</v>
      </c>
      <c r="AO43" s="49" t="s">
        <v>134</v>
      </c>
      <c r="AP43" s="49">
        <v>358</v>
      </c>
      <c r="AQ43" s="49">
        <v>595</v>
      </c>
      <c r="AR43" s="49">
        <v>12</v>
      </c>
      <c r="AS43" s="49">
        <v>12</v>
      </c>
      <c r="AT43" s="49"/>
      <c r="AU43" s="49">
        <v>3</v>
      </c>
      <c r="AV43" s="18">
        <v>54.55</v>
      </c>
      <c r="AW43" s="49">
        <v>4</v>
      </c>
      <c r="AX43" s="34">
        <v>6.35</v>
      </c>
      <c r="AY43" s="34"/>
      <c r="AZ43" s="34">
        <v>59</v>
      </c>
      <c r="BA43" s="34">
        <v>57</v>
      </c>
      <c r="BB43" s="215">
        <v>754.03</v>
      </c>
      <c r="BC43" s="215"/>
      <c r="BD43" s="36"/>
      <c r="BE43" s="23"/>
      <c r="BF43" s="49"/>
      <c r="BG43" s="218">
        <v>46.59</v>
      </c>
      <c r="BH43" s="218">
        <v>194.89</v>
      </c>
      <c r="BI43" s="25"/>
    </row>
    <row r="44" spans="1:62" customFormat="1" ht="15" customHeight="1" x14ac:dyDescent="0.25">
      <c r="A44" s="49">
        <v>145</v>
      </c>
      <c r="B44" s="221">
        <v>903</v>
      </c>
      <c r="C44" s="275" t="s">
        <v>199</v>
      </c>
      <c r="D44" s="222"/>
      <c r="E44" s="222" t="s">
        <v>241</v>
      </c>
      <c r="F44" s="213" t="s">
        <v>1138</v>
      </c>
      <c r="G44" s="80" t="s">
        <v>242</v>
      </c>
      <c r="H44" s="183">
        <v>26083</v>
      </c>
      <c r="I44" s="49" t="s">
        <v>243</v>
      </c>
      <c r="J44" s="49">
        <v>3478324858</v>
      </c>
      <c r="K44" s="217" t="s">
        <v>244</v>
      </c>
      <c r="L44" s="222"/>
      <c r="M44" s="74">
        <v>516.91</v>
      </c>
      <c r="N44" s="39"/>
      <c r="O44" s="29"/>
      <c r="P44" s="29"/>
      <c r="Q44" s="29"/>
      <c r="R44" s="29"/>
      <c r="S44" s="29"/>
      <c r="T44" s="29"/>
      <c r="U44" s="29"/>
      <c r="V44" s="29"/>
      <c r="W44" s="164">
        <v>1550.73</v>
      </c>
      <c r="X44" s="50">
        <v>2019</v>
      </c>
      <c r="Y44" s="42"/>
      <c r="Z44" s="42"/>
      <c r="AA44" s="42"/>
      <c r="AB44" s="217" t="s">
        <v>72</v>
      </c>
      <c r="AC44" s="220">
        <v>43617</v>
      </c>
      <c r="AD44" s="220">
        <v>43617</v>
      </c>
      <c r="AE44" s="220">
        <v>45077</v>
      </c>
      <c r="AF44" s="220">
        <v>46538</v>
      </c>
      <c r="AG44" s="213" t="s">
        <v>245</v>
      </c>
      <c r="AH44" s="27">
        <v>43617</v>
      </c>
      <c r="AI44" s="72">
        <v>43617</v>
      </c>
      <c r="AJ44" s="49" t="s">
        <v>246</v>
      </c>
      <c r="AK44" s="31"/>
      <c r="AL44" s="32">
        <v>42404</v>
      </c>
      <c r="AM44" s="49" t="s">
        <v>181</v>
      </c>
      <c r="AN44" s="217">
        <v>183218</v>
      </c>
      <c r="AO44" s="49" t="s">
        <v>134</v>
      </c>
      <c r="AP44" s="49">
        <v>358</v>
      </c>
      <c r="AQ44" s="49">
        <v>595</v>
      </c>
      <c r="AR44" s="49">
        <v>13</v>
      </c>
      <c r="AS44" s="49">
        <v>13</v>
      </c>
      <c r="AT44" s="49"/>
      <c r="AU44" s="49">
        <v>3</v>
      </c>
      <c r="AV44" s="18">
        <v>62.6</v>
      </c>
      <c r="AW44" s="49">
        <v>5.5</v>
      </c>
      <c r="AX44" s="34">
        <v>40.6</v>
      </c>
      <c r="AY44" s="34"/>
      <c r="AZ44" s="34">
        <v>81</v>
      </c>
      <c r="BA44" s="34">
        <v>74</v>
      </c>
      <c r="BB44" s="215">
        <v>1036.79</v>
      </c>
      <c r="BC44" s="223"/>
      <c r="BD44" s="36"/>
      <c r="BE44" s="23"/>
      <c r="BF44" s="49"/>
      <c r="BG44" s="218">
        <v>65.510000000000005</v>
      </c>
      <c r="BH44" s="218">
        <v>194.89</v>
      </c>
      <c r="BI44" s="25"/>
      <c r="BJ44" s="246"/>
    </row>
    <row r="45" spans="1:62" customFormat="1" ht="15" customHeight="1" x14ac:dyDescent="0.25">
      <c r="A45" s="49">
        <v>146</v>
      </c>
      <c r="B45" s="49">
        <v>846</v>
      </c>
      <c r="C45" s="275" t="s">
        <v>199</v>
      </c>
      <c r="D45" s="222"/>
      <c r="E45" s="222" t="s">
        <v>247</v>
      </c>
      <c r="F45" s="213" t="s">
        <v>1138</v>
      </c>
      <c r="G45" s="80" t="s">
        <v>195</v>
      </c>
      <c r="H45" s="183">
        <v>29255</v>
      </c>
      <c r="I45" s="49" t="s">
        <v>196</v>
      </c>
      <c r="J45" s="49">
        <v>3333441213</v>
      </c>
      <c r="K45" s="217" t="s">
        <v>248</v>
      </c>
      <c r="L45" s="222"/>
      <c r="M45" s="74">
        <v>588</v>
      </c>
      <c r="N45" s="39">
        <v>592.41</v>
      </c>
      <c r="O45" s="29"/>
      <c r="P45" s="29"/>
      <c r="Q45" s="29"/>
      <c r="R45" s="29"/>
      <c r="S45" s="29"/>
      <c r="T45" s="29"/>
      <c r="U45" s="29"/>
      <c r="V45" s="29"/>
      <c r="W45" s="164">
        <v>1764</v>
      </c>
      <c r="X45" s="50">
        <v>2018</v>
      </c>
      <c r="Y45" s="42"/>
      <c r="Z45" s="42"/>
      <c r="AA45" s="42"/>
      <c r="AB45" s="217" t="s">
        <v>72</v>
      </c>
      <c r="AC45" s="220">
        <v>43164</v>
      </c>
      <c r="AD45" s="220">
        <v>43160</v>
      </c>
      <c r="AE45" s="220">
        <v>44255</v>
      </c>
      <c r="AF45" s="220">
        <v>45716</v>
      </c>
      <c r="AG45" s="213" t="s">
        <v>249</v>
      </c>
      <c r="AH45" s="27">
        <v>43165</v>
      </c>
      <c r="AI45" s="27">
        <v>43160</v>
      </c>
      <c r="AJ45" s="49" t="s">
        <v>198</v>
      </c>
      <c r="AK45" s="31"/>
      <c r="AL45" s="32">
        <v>42404</v>
      </c>
      <c r="AM45" s="49" t="s">
        <v>181</v>
      </c>
      <c r="AN45" s="217">
        <v>183218</v>
      </c>
      <c r="AO45" s="49" t="s">
        <v>134</v>
      </c>
      <c r="AP45" s="49">
        <v>358</v>
      </c>
      <c r="AQ45" s="49">
        <v>595</v>
      </c>
      <c r="AR45" s="49">
        <v>14</v>
      </c>
      <c r="AS45" s="49">
        <v>14</v>
      </c>
      <c r="AT45" s="49"/>
      <c r="AU45" s="49">
        <v>3</v>
      </c>
      <c r="AV45" s="18">
        <v>63.6</v>
      </c>
      <c r="AW45" s="49">
        <v>5</v>
      </c>
      <c r="AX45" s="34">
        <v>39.6</v>
      </c>
      <c r="AY45" s="34"/>
      <c r="AZ45" s="34">
        <v>74</v>
      </c>
      <c r="BA45" s="34">
        <v>65</v>
      </c>
      <c r="BB45" s="215">
        <v>942.53</v>
      </c>
      <c r="BC45" s="215"/>
      <c r="BD45" s="25"/>
      <c r="BE45" s="25"/>
      <c r="BF45" s="25"/>
      <c r="BG45" s="218">
        <v>60.79</v>
      </c>
      <c r="BH45" s="218">
        <v>102.95</v>
      </c>
      <c r="BI45" s="25"/>
      <c r="BJ45" s="246"/>
    </row>
    <row r="46" spans="1:62" customFormat="1" ht="15" customHeight="1" x14ac:dyDescent="0.25">
      <c r="A46" s="49">
        <v>219</v>
      </c>
      <c r="B46" s="221"/>
      <c r="C46" s="275" t="s">
        <v>250</v>
      </c>
      <c r="D46" s="221" t="s">
        <v>69</v>
      </c>
      <c r="E46" s="222" t="s">
        <v>251</v>
      </c>
      <c r="F46" s="213" t="s">
        <v>1140</v>
      </c>
      <c r="G46" s="213"/>
      <c r="H46" s="183"/>
      <c r="I46" s="49"/>
      <c r="J46" s="49"/>
      <c r="K46" s="222"/>
      <c r="L46" s="222"/>
      <c r="M46" s="218" t="s">
        <v>1140</v>
      </c>
      <c r="N46" s="39"/>
      <c r="O46" s="29"/>
      <c r="P46" s="29"/>
      <c r="Q46" s="29"/>
      <c r="R46" s="218"/>
      <c r="S46" s="41"/>
      <c r="T46" s="41"/>
      <c r="U46" s="41"/>
      <c r="V46" s="29"/>
      <c r="W46" s="215"/>
      <c r="X46" s="50"/>
      <c r="Y46" s="42"/>
      <c r="Z46" s="42"/>
      <c r="AA46" s="219"/>
      <c r="AB46" s="217" t="s">
        <v>72</v>
      </c>
      <c r="AC46" s="220"/>
      <c r="AD46" s="220"/>
      <c r="AE46" s="220"/>
      <c r="AF46" s="220"/>
      <c r="AG46" s="213"/>
      <c r="AH46" s="27"/>
      <c r="AI46" s="31"/>
      <c r="AJ46" s="31"/>
      <c r="AK46" s="31"/>
      <c r="AL46" s="32">
        <v>42671</v>
      </c>
      <c r="AM46" s="49" t="s">
        <v>125</v>
      </c>
      <c r="AN46" s="49">
        <v>419</v>
      </c>
      <c r="AO46" s="49" t="s">
        <v>252</v>
      </c>
      <c r="AP46" s="49">
        <v>16</v>
      </c>
      <c r="AQ46" s="49">
        <v>155</v>
      </c>
      <c r="AR46" s="49">
        <v>2</v>
      </c>
      <c r="AS46" s="49"/>
      <c r="AT46" s="49"/>
      <c r="AU46" s="49">
        <v>1</v>
      </c>
      <c r="AV46" s="18">
        <v>25.83</v>
      </c>
      <c r="AW46" s="49">
        <v>2.5</v>
      </c>
      <c r="AX46" s="33"/>
      <c r="AY46" s="33"/>
      <c r="AZ46" s="34">
        <v>32</v>
      </c>
      <c r="BA46" s="34">
        <v>32</v>
      </c>
      <c r="BB46" s="35">
        <v>76.180000000000007</v>
      </c>
      <c r="BC46" s="223"/>
      <c r="BD46" s="36"/>
      <c r="BE46" s="41"/>
      <c r="BF46" s="49"/>
      <c r="BG46" s="25"/>
      <c r="BH46" s="25"/>
      <c r="BI46" s="25"/>
    </row>
    <row r="47" spans="1:62" customFormat="1" ht="15" customHeight="1" x14ac:dyDescent="0.25">
      <c r="A47" s="49">
        <v>220</v>
      </c>
      <c r="B47" s="49">
        <v>856</v>
      </c>
      <c r="C47" s="275" t="s">
        <v>250</v>
      </c>
      <c r="D47" s="221" t="s">
        <v>77</v>
      </c>
      <c r="E47" s="222" t="s">
        <v>253</v>
      </c>
      <c r="F47" s="213" t="s">
        <v>1140</v>
      </c>
      <c r="G47" s="213"/>
      <c r="H47" s="183"/>
      <c r="I47" s="49"/>
      <c r="J47" s="49"/>
      <c r="K47" s="222"/>
      <c r="L47" s="222"/>
      <c r="M47" s="74"/>
      <c r="N47" s="39"/>
      <c r="O47" s="29"/>
      <c r="P47" s="29"/>
      <c r="Q47" s="29"/>
      <c r="R47" s="29"/>
      <c r="S47" s="29"/>
      <c r="T47" s="29"/>
      <c r="U47" s="29"/>
      <c r="V47" s="29"/>
      <c r="W47" s="215"/>
      <c r="X47" s="50"/>
      <c r="Y47" s="42"/>
      <c r="Z47" s="42"/>
      <c r="AA47" s="219"/>
      <c r="AB47" s="217" t="s">
        <v>72</v>
      </c>
      <c r="AC47" s="220"/>
      <c r="AD47" s="220"/>
      <c r="AE47" s="220"/>
      <c r="AF47" s="220"/>
      <c r="AG47" s="213"/>
      <c r="AH47" s="27"/>
      <c r="AI47" s="31"/>
      <c r="AJ47" s="31"/>
      <c r="AK47" s="31"/>
      <c r="AL47" s="32">
        <v>42671</v>
      </c>
      <c r="AM47" s="49" t="s">
        <v>133</v>
      </c>
      <c r="AN47" s="49">
        <v>419</v>
      </c>
      <c r="AO47" s="49" t="s">
        <v>252</v>
      </c>
      <c r="AP47" s="49">
        <v>16</v>
      </c>
      <c r="AQ47" s="49">
        <v>155</v>
      </c>
      <c r="AR47" s="49">
        <v>3</v>
      </c>
      <c r="AS47" s="49"/>
      <c r="AT47" s="49"/>
      <c r="AU47" s="49">
        <v>2</v>
      </c>
      <c r="AV47" s="18">
        <v>25.5</v>
      </c>
      <c r="AW47" s="49">
        <v>2</v>
      </c>
      <c r="AX47" s="33"/>
      <c r="AY47" s="33"/>
      <c r="AZ47" s="34">
        <v>32</v>
      </c>
      <c r="BA47" s="34">
        <v>32</v>
      </c>
      <c r="BB47" s="35">
        <v>71.27</v>
      </c>
      <c r="BC47" s="223"/>
      <c r="BD47" s="25"/>
      <c r="BE47" s="25"/>
      <c r="BF47" s="25"/>
      <c r="BG47" s="25"/>
      <c r="BH47" s="25"/>
      <c r="BI47" s="25"/>
      <c r="BJ47" s="246"/>
    </row>
    <row r="48" spans="1:62" customFormat="1" ht="15" customHeight="1" x14ac:dyDescent="0.25">
      <c r="A48" s="49">
        <v>221</v>
      </c>
      <c r="B48" s="49">
        <v>844</v>
      </c>
      <c r="C48" s="275" t="s">
        <v>250</v>
      </c>
      <c r="D48" s="25"/>
      <c r="E48" s="222" t="s">
        <v>254</v>
      </c>
      <c r="F48" s="213" t="s">
        <v>1140</v>
      </c>
      <c r="G48" s="213"/>
      <c r="H48" s="183"/>
      <c r="I48" s="49"/>
      <c r="J48" s="49"/>
      <c r="K48" s="217"/>
      <c r="L48" s="222"/>
      <c r="M48" s="74"/>
      <c r="N48" s="35"/>
      <c r="O48" s="29"/>
      <c r="P48" s="29"/>
      <c r="Q48" s="29"/>
      <c r="R48" s="29"/>
      <c r="S48" s="29"/>
      <c r="T48" s="29"/>
      <c r="U48" s="29"/>
      <c r="V48" s="29"/>
      <c r="W48" s="215"/>
      <c r="X48" s="50"/>
      <c r="Y48" s="42"/>
      <c r="Z48" s="42"/>
      <c r="AA48" s="219"/>
      <c r="AB48" s="217" t="s">
        <v>72</v>
      </c>
      <c r="AC48" s="220"/>
      <c r="AD48" s="220"/>
      <c r="AE48" s="220"/>
      <c r="AF48" s="220"/>
      <c r="AG48" s="213"/>
      <c r="AH48" s="27"/>
      <c r="AI48" s="31"/>
      <c r="AJ48" s="31"/>
      <c r="AK48" s="31"/>
      <c r="AL48" s="32">
        <v>42671</v>
      </c>
      <c r="AM48" s="49" t="s">
        <v>152</v>
      </c>
      <c r="AN48" s="49">
        <v>419</v>
      </c>
      <c r="AO48" s="49" t="s">
        <v>252</v>
      </c>
      <c r="AP48" s="49">
        <v>16</v>
      </c>
      <c r="AQ48" s="49">
        <v>155</v>
      </c>
      <c r="AR48" s="49">
        <v>4</v>
      </c>
      <c r="AS48" s="49"/>
      <c r="AT48" s="49"/>
      <c r="AU48" s="49">
        <v>1</v>
      </c>
      <c r="AV48" s="18">
        <v>23.07</v>
      </c>
      <c r="AW48" s="49">
        <v>2</v>
      </c>
      <c r="AX48" s="33"/>
      <c r="AY48" s="33"/>
      <c r="AZ48" s="34">
        <v>36</v>
      </c>
      <c r="BA48" s="34">
        <v>36</v>
      </c>
      <c r="BB48" s="35">
        <v>60.94</v>
      </c>
      <c r="BC48" s="223"/>
      <c r="BD48" s="25"/>
      <c r="BE48" s="25"/>
      <c r="BF48" s="25"/>
      <c r="BG48" s="25"/>
      <c r="BH48" s="25"/>
      <c r="BI48" s="25"/>
      <c r="BJ48" s="246"/>
    </row>
    <row r="49" spans="1:62" customFormat="1" ht="15" customHeight="1" x14ac:dyDescent="0.25">
      <c r="A49" s="49">
        <v>218</v>
      </c>
      <c r="B49" s="221"/>
      <c r="C49" s="275" t="s">
        <v>250</v>
      </c>
      <c r="D49" s="222"/>
      <c r="E49" s="222" t="s">
        <v>256</v>
      </c>
      <c r="F49" s="213" t="s">
        <v>1138</v>
      </c>
      <c r="G49" s="213" t="s">
        <v>1046</v>
      </c>
      <c r="H49" s="183">
        <v>20705</v>
      </c>
      <c r="I49" s="49" t="s">
        <v>1047</v>
      </c>
      <c r="J49" s="49">
        <v>3356355467</v>
      </c>
      <c r="K49" s="217" t="s">
        <v>1048</v>
      </c>
      <c r="L49" s="222"/>
      <c r="M49" s="218">
        <v>457.7</v>
      </c>
      <c r="N49" s="39"/>
      <c r="O49" s="29"/>
      <c r="P49" s="29"/>
      <c r="Q49" s="29"/>
      <c r="R49" s="29"/>
      <c r="S49" s="29"/>
      <c r="T49" s="29"/>
      <c r="U49" s="29"/>
      <c r="V49" s="29"/>
      <c r="W49" s="215">
        <v>1373.1</v>
      </c>
      <c r="X49" s="50">
        <v>2022</v>
      </c>
      <c r="Y49" s="74"/>
      <c r="Z49" s="51"/>
      <c r="AA49" s="42"/>
      <c r="AB49" s="217" t="s">
        <v>72</v>
      </c>
      <c r="AC49" s="84">
        <v>44949</v>
      </c>
      <c r="AD49" s="84">
        <v>44958</v>
      </c>
      <c r="AE49" s="84">
        <v>46418</v>
      </c>
      <c r="AF49" s="220">
        <v>47879</v>
      </c>
      <c r="AG49" s="213" t="s">
        <v>1049</v>
      </c>
      <c r="AH49" s="27">
        <v>44950</v>
      </c>
      <c r="AI49" s="27">
        <v>44958</v>
      </c>
      <c r="AJ49" s="49" t="s">
        <v>257</v>
      </c>
      <c r="AK49" s="31"/>
      <c r="AL49" s="32">
        <v>42671</v>
      </c>
      <c r="AM49" s="49" t="s">
        <v>258</v>
      </c>
      <c r="AN49" s="49">
        <v>419</v>
      </c>
      <c r="AO49" s="49" t="s">
        <v>252</v>
      </c>
      <c r="AP49" s="49">
        <v>16</v>
      </c>
      <c r="AQ49" s="49">
        <v>152</v>
      </c>
      <c r="AR49" s="49">
        <v>1</v>
      </c>
      <c r="AS49" s="49"/>
      <c r="AT49" s="49"/>
      <c r="AU49" s="49">
        <v>2</v>
      </c>
      <c r="AV49" s="18">
        <v>47.67</v>
      </c>
      <c r="AW49" s="49">
        <v>2.5</v>
      </c>
      <c r="AX49" s="33"/>
      <c r="AY49" s="33"/>
      <c r="AZ49" s="34">
        <v>52</v>
      </c>
      <c r="BA49" s="34">
        <v>52</v>
      </c>
      <c r="BB49" s="215">
        <v>89.09</v>
      </c>
      <c r="BC49" s="223"/>
      <c r="BD49" s="25"/>
      <c r="BE49" s="25"/>
      <c r="BF49" s="25"/>
      <c r="BG49" s="25"/>
      <c r="BH49" s="25"/>
      <c r="BI49" s="25"/>
      <c r="BJ49" s="246"/>
    </row>
    <row r="50" spans="1:62" customFormat="1" ht="15" customHeight="1" x14ac:dyDescent="0.25">
      <c r="A50" s="49">
        <v>217</v>
      </c>
      <c r="B50" s="49"/>
      <c r="C50" s="275" t="s">
        <v>259</v>
      </c>
      <c r="D50" s="221" t="s">
        <v>69</v>
      </c>
      <c r="E50" s="25" t="s">
        <v>260</v>
      </c>
      <c r="F50" s="213"/>
      <c r="G50" s="213"/>
      <c r="H50" s="180"/>
      <c r="I50" s="25"/>
      <c r="J50" s="25"/>
      <c r="K50" s="25"/>
      <c r="L50" s="25"/>
      <c r="M50" s="49" t="s">
        <v>261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301" t="s">
        <v>262</v>
      </c>
      <c r="AC50" s="49"/>
      <c r="AD50" s="49"/>
      <c r="AE50" s="49"/>
      <c r="AF50" s="49"/>
      <c r="AG50" s="213"/>
      <c r="AH50" s="25"/>
      <c r="AI50" s="25"/>
      <c r="AJ50" s="49" t="s">
        <v>263</v>
      </c>
      <c r="AK50" s="25" t="s">
        <v>1141</v>
      </c>
      <c r="AL50" s="32">
        <v>42424</v>
      </c>
      <c r="AM50" s="49" t="s">
        <v>264</v>
      </c>
      <c r="AN50" s="217">
        <v>90839</v>
      </c>
      <c r="AO50" s="49" t="s">
        <v>74</v>
      </c>
      <c r="AP50" s="49">
        <v>500</v>
      </c>
      <c r="AQ50" s="49">
        <v>101</v>
      </c>
      <c r="AR50" s="49">
        <v>501</v>
      </c>
      <c r="AS50" s="49"/>
      <c r="AT50" s="49"/>
      <c r="AU50" s="49">
        <v>4</v>
      </c>
      <c r="AV50" s="18"/>
      <c r="AW50" s="49">
        <v>14</v>
      </c>
      <c r="AX50" s="33"/>
      <c r="AY50" s="33"/>
      <c r="AZ50" s="34">
        <v>329</v>
      </c>
      <c r="BA50" s="34">
        <v>326</v>
      </c>
      <c r="BB50" s="218">
        <v>5675.86</v>
      </c>
      <c r="BC50" s="33"/>
      <c r="BD50" s="25"/>
      <c r="BE50" s="25"/>
      <c r="BF50" s="25"/>
      <c r="BG50" s="25"/>
      <c r="BH50" s="25"/>
      <c r="BI50" s="25"/>
      <c r="BJ50" s="246"/>
    </row>
    <row r="51" spans="1:62" customFormat="1" ht="15" customHeight="1" x14ac:dyDescent="0.25">
      <c r="A51" s="49"/>
      <c r="B51" s="49"/>
      <c r="C51" s="275" t="s">
        <v>259</v>
      </c>
      <c r="D51" s="221"/>
      <c r="E51" s="25" t="s">
        <v>260</v>
      </c>
      <c r="F51" s="213"/>
      <c r="G51" s="213"/>
      <c r="H51" s="180"/>
      <c r="I51" s="25"/>
      <c r="J51" s="25"/>
      <c r="K51" s="25"/>
      <c r="L51" s="25"/>
      <c r="M51" s="49" t="s">
        <v>261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301" t="s">
        <v>262</v>
      </c>
      <c r="AC51" s="49"/>
      <c r="AD51" s="49"/>
      <c r="AE51" s="49"/>
      <c r="AF51" s="49"/>
      <c r="AG51" s="213"/>
      <c r="AH51" s="25"/>
      <c r="AI51" s="25"/>
      <c r="AJ51" s="49"/>
      <c r="AK51" s="25" t="s">
        <v>1141</v>
      </c>
      <c r="AL51" s="32">
        <v>42408</v>
      </c>
      <c r="AM51" s="49" t="s">
        <v>125</v>
      </c>
      <c r="AN51" s="217">
        <v>90839</v>
      </c>
      <c r="AO51" s="49" t="s">
        <v>193</v>
      </c>
      <c r="AP51" s="49">
        <v>500</v>
      </c>
      <c r="AQ51" s="49">
        <v>108</v>
      </c>
      <c r="AR51" s="49">
        <v>3</v>
      </c>
      <c r="AS51" s="49"/>
      <c r="AT51" s="49"/>
      <c r="AU51" s="49">
        <v>9</v>
      </c>
      <c r="AV51" s="18"/>
      <c r="AW51" s="49"/>
      <c r="AX51" s="33"/>
      <c r="AY51" s="34">
        <v>46</v>
      </c>
      <c r="AZ51" s="34"/>
      <c r="BA51" s="34"/>
      <c r="BB51" s="218">
        <v>1781.78</v>
      </c>
      <c r="BC51" s="33"/>
      <c r="BD51" s="25"/>
      <c r="BE51" s="25"/>
      <c r="BF51" s="25"/>
      <c r="BG51" s="25"/>
      <c r="BH51" s="25"/>
      <c r="BI51" s="25"/>
      <c r="BJ51" s="246"/>
    </row>
    <row r="52" spans="1:62" customFormat="1" ht="15" customHeight="1" x14ac:dyDescent="0.25">
      <c r="A52" s="49"/>
      <c r="B52" s="49"/>
      <c r="C52" s="275" t="s">
        <v>259</v>
      </c>
      <c r="D52" s="221"/>
      <c r="E52" s="25" t="s">
        <v>265</v>
      </c>
      <c r="F52" s="213"/>
      <c r="G52" s="213"/>
      <c r="H52" s="180"/>
      <c r="I52" s="25"/>
      <c r="J52" s="25"/>
      <c r="K52" s="25"/>
      <c r="L52" s="25"/>
      <c r="M52" s="49" t="s">
        <v>261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301" t="s">
        <v>262</v>
      </c>
      <c r="AC52" s="49"/>
      <c r="AD52" s="49"/>
      <c r="AE52" s="49"/>
      <c r="AF52" s="49"/>
      <c r="AG52" s="213"/>
      <c r="AH52" s="25"/>
      <c r="AI52" s="25"/>
      <c r="AJ52" s="49"/>
      <c r="AK52" s="25" t="s">
        <v>1141</v>
      </c>
      <c r="AL52" s="32">
        <v>42408</v>
      </c>
      <c r="AM52" s="49" t="s">
        <v>125</v>
      </c>
      <c r="AN52" s="221">
        <v>90839</v>
      </c>
      <c r="AO52" s="49" t="s">
        <v>193</v>
      </c>
      <c r="AP52" s="49">
        <v>500</v>
      </c>
      <c r="AQ52" s="49">
        <v>108</v>
      </c>
      <c r="AR52" s="49">
        <v>1</v>
      </c>
      <c r="AS52" s="49"/>
      <c r="AT52" s="49"/>
      <c r="AU52" s="49">
        <v>9</v>
      </c>
      <c r="AV52" s="18"/>
      <c r="AW52" s="49"/>
      <c r="AX52" s="33"/>
      <c r="AY52" s="34">
        <v>21</v>
      </c>
      <c r="AZ52" s="34">
        <v>24</v>
      </c>
      <c r="BA52" s="34"/>
      <c r="BB52" s="218">
        <v>813.42</v>
      </c>
      <c r="BC52" s="33"/>
      <c r="BD52" s="25"/>
      <c r="BE52" s="25"/>
      <c r="BF52" s="25"/>
      <c r="BG52" s="25"/>
      <c r="BH52" s="25"/>
      <c r="BI52" s="25"/>
      <c r="BJ52" s="246"/>
    </row>
    <row r="53" spans="1:62" customFormat="1" ht="13.5" customHeight="1" x14ac:dyDescent="0.25">
      <c r="A53" s="49"/>
      <c r="B53" s="49"/>
      <c r="C53" s="275" t="s">
        <v>1143</v>
      </c>
      <c r="D53" s="221"/>
      <c r="E53" s="25" t="s">
        <v>266</v>
      </c>
      <c r="F53" s="213"/>
      <c r="G53" s="213"/>
      <c r="H53" s="180"/>
      <c r="I53" s="25"/>
      <c r="J53" s="25"/>
      <c r="K53" s="25"/>
      <c r="L53" s="25"/>
      <c r="M53" s="49" t="s">
        <v>267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301" t="s">
        <v>262</v>
      </c>
      <c r="AC53" s="49"/>
      <c r="AD53" s="49"/>
      <c r="AE53" s="49"/>
      <c r="AF53" s="49"/>
      <c r="AG53" s="213"/>
      <c r="AH53" s="25"/>
      <c r="AI53" s="25"/>
      <c r="AJ53" s="49"/>
      <c r="AK53" s="25" t="s">
        <v>1141</v>
      </c>
      <c r="AL53" s="32">
        <v>42424</v>
      </c>
      <c r="AM53" s="85" t="s">
        <v>268</v>
      </c>
      <c r="AN53" s="217">
        <v>90839</v>
      </c>
      <c r="AO53" s="49" t="s">
        <v>269</v>
      </c>
      <c r="AP53" s="49">
        <v>500</v>
      </c>
      <c r="AQ53" s="49">
        <v>98</v>
      </c>
      <c r="AR53" s="49">
        <v>7</v>
      </c>
      <c r="AS53" s="49"/>
      <c r="AT53" s="49"/>
      <c r="AU53" s="49">
        <v>4</v>
      </c>
      <c r="AV53" s="18"/>
      <c r="AW53" s="25"/>
      <c r="AX53" s="33"/>
      <c r="AY53" s="86" t="s">
        <v>270</v>
      </c>
      <c r="AZ53" s="33"/>
      <c r="BA53" s="33"/>
      <c r="BB53" s="218">
        <v>17324.55</v>
      </c>
      <c r="BC53" s="33"/>
      <c r="BD53" s="25"/>
      <c r="BE53" s="25"/>
      <c r="BF53" s="25"/>
      <c r="BG53" s="25"/>
      <c r="BH53" s="25"/>
      <c r="BI53" s="25"/>
      <c r="BJ53" s="246"/>
    </row>
    <row r="54" spans="1:62" customFormat="1" ht="13.5" customHeight="1" x14ac:dyDescent="0.25">
      <c r="A54" s="49"/>
      <c r="B54" s="49"/>
      <c r="C54" s="275" t="s">
        <v>1143</v>
      </c>
      <c r="D54" s="221"/>
      <c r="E54" s="25" t="s">
        <v>271</v>
      </c>
      <c r="F54" s="213"/>
      <c r="G54" s="213"/>
      <c r="H54" s="180"/>
      <c r="I54" s="25"/>
      <c r="J54" s="25"/>
      <c r="K54" s="25"/>
      <c r="L54" s="25"/>
      <c r="M54" s="49" t="s">
        <v>267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301" t="s">
        <v>262</v>
      </c>
      <c r="AC54" s="49"/>
      <c r="AD54" s="49"/>
      <c r="AE54" s="49"/>
      <c r="AF54" s="49"/>
      <c r="AG54" s="213"/>
      <c r="AH54" s="25"/>
      <c r="AI54" s="25"/>
      <c r="AJ54" s="49"/>
      <c r="AK54" s="25" t="s">
        <v>1141</v>
      </c>
      <c r="AL54" s="32">
        <v>42424</v>
      </c>
      <c r="AM54" s="49" t="s">
        <v>272</v>
      </c>
      <c r="AN54" s="49">
        <v>90839</v>
      </c>
      <c r="AO54" s="49" t="s">
        <v>269</v>
      </c>
      <c r="AP54" s="49">
        <v>500</v>
      </c>
      <c r="AQ54" s="49">
        <v>98</v>
      </c>
      <c r="AR54" s="49">
        <v>6</v>
      </c>
      <c r="AS54" s="49"/>
      <c r="AT54" s="49"/>
      <c r="AU54" s="49">
        <v>4</v>
      </c>
      <c r="AV54" s="18"/>
      <c r="AW54" s="25"/>
      <c r="AX54" s="33"/>
      <c r="AY54" s="86" t="s">
        <v>273</v>
      </c>
      <c r="AZ54" s="33"/>
      <c r="BA54" s="33"/>
      <c r="BB54" s="218">
        <v>8335.61</v>
      </c>
      <c r="BC54" s="33"/>
      <c r="BD54" s="25"/>
      <c r="BE54" s="25"/>
      <c r="BF54" s="25"/>
      <c r="BG54" s="25"/>
      <c r="BH54" s="25"/>
      <c r="BI54" s="25"/>
    </row>
    <row r="55" spans="1:62" customFormat="1" ht="15" customHeight="1" x14ac:dyDescent="0.25">
      <c r="A55" s="49">
        <v>216</v>
      </c>
      <c r="B55" s="49"/>
      <c r="C55" s="275" t="s">
        <v>1143</v>
      </c>
      <c r="D55" s="221" t="s">
        <v>274</v>
      </c>
      <c r="E55" s="25" t="s">
        <v>275</v>
      </c>
      <c r="F55" s="213"/>
      <c r="G55" s="213"/>
      <c r="H55" s="180"/>
      <c r="I55" s="25"/>
      <c r="J55" s="25"/>
      <c r="K55" s="25"/>
      <c r="L55" s="25"/>
      <c r="M55" s="49" t="s">
        <v>267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301" t="s">
        <v>262</v>
      </c>
      <c r="AC55" s="49"/>
      <c r="AD55" s="49"/>
      <c r="AE55" s="49"/>
      <c r="AF55" s="49"/>
      <c r="AG55" s="213"/>
      <c r="AH55" s="25"/>
      <c r="AI55" s="25"/>
      <c r="AJ55" s="49" t="s">
        <v>276</v>
      </c>
      <c r="AK55" s="25" t="s">
        <v>1141</v>
      </c>
      <c r="AL55" s="32">
        <v>42424</v>
      </c>
      <c r="AM55" s="49" t="s">
        <v>125</v>
      </c>
      <c r="AN55" s="49">
        <v>90839</v>
      </c>
      <c r="AO55" s="49" t="s">
        <v>111</v>
      </c>
      <c r="AP55" s="49">
        <v>500</v>
      </c>
      <c r="AQ55" s="49">
        <v>98</v>
      </c>
      <c r="AR55" s="49">
        <v>1</v>
      </c>
      <c r="AS55" s="49"/>
      <c r="AT55" s="49"/>
      <c r="AU55" s="49">
        <v>6</v>
      </c>
      <c r="AV55" s="18"/>
      <c r="AW55" s="25"/>
      <c r="AX55" s="33"/>
      <c r="AY55" s="34">
        <v>127</v>
      </c>
      <c r="AZ55" s="33"/>
      <c r="BA55" s="33"/>
      <c r="BB55" s="218">
        <v>2302.21</v>
      </c>
      <c r="BC55" s="33"/>
      <c r="BD55" s="25"/>
      <c r="BE55" s="25"/>
      <c r="BF55" s="25"/>
      <c r="BG55" s="25"/>
      <c r="BH55" s="25"/>
      <c r="BI55" s="25"/>
    </row>
    <row r="56" spans="1:62" customFormat="1" ht="15" customHeight="1" x14ac:dyDescent="0.25">
      <c r="A56" s="49">
        <v>216</v>
      </c>
      <c r="B56" s="49"/>
      <c r="C56" s="275" t="s">
        <v>1143</v>
      </c>
      <c r="D56" s="221" t="s">
        <v>277</v>
      </c>
      <c r="E56" s="25" t="s">
        <v>278</v>
      </c>
      <c r="F56" s="213"/>
      <c r="G56" s="213"/>
      <c r="H56" s="180"/>
      <c r="I56" s="25"/>
      <c r="J56" s="25"/>
      <c r="K56" s="25"/>
      <c r="L56" s="25"/>
      <c r="M56" s="49" t="s">
        <v>267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301" t="s">
        <v>262</v>
      </c>
      <c r="AC56" s="49"/>
      <c r="AD56" s="49"/>
      <c r="AE56" s="49"/>
      <c r="AF56" s="49"/>
      <c r="AG56" s="213"/>
      <c r="AH56" s="25"/>
      <c r="AI56" s="25"/>
      <c r="AJ56" s="49" t="s">
        <v>276</v>
      </c>
      <c r="AK56" s="25" t="s">
        <v>1141</v>
      </c>
      <c r="AL56" s="32">
        <v>42424</v>
      </c>
      <c r="AM56" s="49" t="s">
        <v>125</v>
      </c>
      <c r="AN56" s="49">
        <v>28259</v>
      </c>
      <c r="AO56" s="49" t="s">
        <v>111</v>
      </c>
      <c r="AP56" s="49">
        <v>500</v>
      </c>
      <c r="AQ56" s="49">
        <v>18</v>
      </c>
      <c r="AR56" s="49">
        <v>1</v>
      </c>
      <c r="AS56" s="49"/>
      <c r="AT56" s="49"/>
      <c r="AU56" s="49">
        <v>8</v>
      </c>
      <c r="AV56" s="18"/>
      <c r="AW56" s="25"/>
      <c r="AX56" s="33"/>
      <c r="AY56" s="34">
        <v>28</v>
      </c>
      <c r="AZ56" s="33"/>
      <c r="BA56" s="33"/>
      <c r="BB56" s="218">
        <v>688.33</v>
      </c>
      <c r="BC56" s="33"/>
      <c r="BD56" s="25"/>
      <c r="BE56" s="25"/>
      <c r="BF56" s="25"/>
      <c r="BG56" s="25"/>
      <c r="BH56" s="25"/>
      <c r="BI56" s="25"/>
    </row>
    <row r="57" spans="1:62" customFormat="1" ht="15" customHeight="1" x14ac:dyDescent="0.25">
      <c r="A57" s="49">
        <v>216</v>
      </c>
      <c r="B57" s="49"/>
      <c r="C57" s="275" t="s">
        <v>1143</v>
      </c>
      <c r="D57" s="221" t="s">
        <v>279</v>
      </c>
      <c r="E57" s="25" t="s">
        <v>280</v>
      </c>
      <c r="F57" s="213"/>
      <c r="G57" s="213"/>
      <c r="H57" s="180"/>
      <c r="I57" s="25"/>
      <c r="J57" s="25"/>
      <c r="K57" s="25"/>
      <c r="L57" s="25"/>
      <c r="M57" s="49" t="s">
        <v>267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301" t="s">
        <v>262</v>
      </c>
      <c r="AC57" s="49"/>
      <c r="AD57" s="49"/>
      <c r="AE57" s="49"/>
      <c r="AF57" s="49"/>
      <c r="AG57" s="213"/>
      <c r="AH57" s="25"/>
      <c r="AI57" s="25"/>
      <c r="AJ57" s="49" t="s">
        <v>276</v>
      </c>
      <c r="AK57" s="25" t="s">
        <v>1141</v>
      </c>
      <c r="AL57" s="32">
        <v>42424</v>
      </c>
      <c r="AM57" s="49" t="s">
        <v>125</v>
      </c>
      <c r="AN57" s="49">
        <v>90839</v>
      </c>
      <c r="AO57" s="49" t="s">
        <v>194</v>
      </c>
      <c r="AP57" s="49">
        <v>500</v>
      </c>
      <c r="AQ57" s="49">
        <v>98</v>
      </c>
      <c r="AR57" s="49">
        <v>2</v>
      </c>
      <c r="AS57" s="49"/>
      <c r="AT57" s="49"/>
      <c r="AU57" s="49">
        <v>4</v>
      </c>
      <c r="AV57" s="18"/>
      <c r="AW57" s="49">
        <v>2.5</v>
      </c>
      <c r="AX57" s="33"/>
      <c r="AY57" s="33"/>
      <c r="AZ57" s="33"/>
      <c r="BA57" s="33"/>
      <c r="BB57" s="218">
        <v>600.38</v>
      </c>
      <c r="BC57" s="33"/>
      <c r="BD57" s="25"/>
      <c r="BE57" s="25"/>
      <c r="BF57" s="25"/>
      <c r="BG57" s="25"/>
      <c r="BH57" s="25"/>
      <c r="BI57" s="25"/>
    </row>
    <row r="58" spans="1:62" customFormat="1" ht="15" customHeight="1" x14ac:dyDescent="0.25">
      <c r="A58" s="49">
        <v>216</v>
      </c>
      <c r="B58" s="49"/>
      <c r="C58" s="275" t="s">
        <v>1143</v>
      </c>
      <c r="D58" s="221" t="s">
        <v>281</v>
      </c>
      <c r="E58" s="25" t="s">
        <v>282</v>
      </c>
      <c r="F58" s="213"/>
      <c r="G58" s="213"/>
      <c r="H58" s="180"/>
      <c r="I58" s="25"/>
      <c r="J58" s="25"/>
      <c r="K58" s="25"/>
      <c r="L58" s="25"/>
      <c r="M58" s="49" t="s">
        <v>267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301" t="s">
        <v>262</v>
      </c>
      <c r="AC58" s="49"/>
      <c r="AD58" s="49"/>
      <c r="AE58" s="49"/>
      <c r="AF58" s="49"/>
      <c r="AG58" s="213"/>
      <c r="AH58" s="25"/>
      <c r="AI58" s="25"/>
      <c r="AJ58" s="49" t="s">
        <v>276</v>
      </c>
      <c r="AK58" s="25" t="s">
        <v>1141</v>
      </c>
      <c r="AL58" s="32">
        <v>42424</v>
      </c>
      <c r="AM58" s="49" t="s">
        <v>125</v>
      </c>
      <c r="AN58" s="49">
        <v>90839</v>
      </c>
      <c r="AO58" s="49" t="s">
        <v>111</v>
      </c>
      <c r="AP58" s="49">
        <v>500</v>
      </c>
      <c r="AQ58" s="49">
        <v>98</v>
      </c>
      <c r="AR58" s="49">
        <v>3</v>
      </c>
      <c r="AS58" s="49"/>
      <c r="AT58" s="49"/>
      <c r="AU58" s="49">
        <v>9</v>
      </c>
      <c r="AV58" s="18"/>
      <c r="AW58" s="25"/>
      <c r="AX58" s="33"/>
      <c r="AY58" s="34">
        <v>24</v>
      </c>
      <c r="AZ58" s="33"/>
      <c r="BA58" s="33"/>
      <c r="BB58" s="218">
        <v>686.68</v>
      </c>
      <c r="BC58" s="33"/>
      <c r="BD58" s="25"/>
      <c r="BE58" s="25"/>
      <c r="BF58" s="25"/>
      <c r="BG58" s="25"/>
      <c r="BH58" s="25"/>
      <c r="BI58" s="25"/>
    </row>
    <row r="59" spans="1:62" customFormat="1" ht="15" customHeight="1" x14ac:dyDescent="0.25">
      <c r="A59" s="49">
        <v>216</v>
      </c>
      <c r="B59" s="49"/>
      <c r="C59" s="275" t="s">
        <v>1143</v>
      </c>
      <c r="D59" s="221" t="s">
        <v>283</v>
      </c>
      <c r="E59" s="25" t="s">
        <v>284</v>
      </c>
      <c r="F59" s="213"/>
      <c r="G59" s="213"/>
      <c r="H59" s="180"/>
      <c r="I59" s="25"/>
      <c r="J59" s="25"/>
      <c r="K59" s="25"/>
      <c r="L59" s="25"/>
      <c r="M59" s="49" t="s">
        <v>267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301" t="s">
        <v>262</v>
      </c>
      <c r="AC59" s="49"/>
      <c r="AD59" s="49"/>
      <c r="AE59" s="49"/>
      <c r="AF59" s="49"/>
      <c r="AG59" s="213"/>
      <c r="AH59" s="25"/>
      <c r="AI59" s="25"/>
      <c r="AJ59" s="49" t="s">
        <v>276</v>
      </c>
      <c r="AK59" s="25" t="s">
        <v>1141</v>
      </c>
      <c r="AL59" s="32">
        <v>42424</v>
      </c>
      <c r="AM59" s="49" t="s">
        <v>125</v>
      </c>
      <c r="AN59" s="49">
        <v>90839</v>
      </c>
      <c r="AO59" s="49" t="s">
        <v>111</v>
      </c>
      <c r="AP59" s="49">
        <v>500</v>
      </c>
      <c r="AQ59" s="49">
        <v>98</v>
      </c>
      <c r="AR59" s="49">
        <v>4</v>
      </c>
      <c r="AS59" s="49"/>
      <c r="AT59" s="49"/>
      <c r="AU59" s="49">
        <v>9</v>
      </c>
      <c r="AV59" s="18"/>
      <c r="AW59" s="25"/>
      <c r="AX59" s="33"/>
      <c r="AY59" s="34">
        <v>23</v>
      </c>
      <c r="AZ59" s="33"/>
      <c r="BA59" s="33"/>
      <c r="BB59" s="218">
        <v>658.07</v>
      </c>
      <c r="BC59" s="33"/>
      <c r="BD59" s="25"/>
      <c r="BE59" s="25"/>
      <c r="BF59" s="25"/>
      <c r="BG59" s="25"/>
      <c r="BH59" s="25"/>
      <c r="BI59" s="25"/>
    </row>
    <row r="60" spans="1:62" customFormat="1" ht="15" customHeight="1" x14ac:dyDescent="0.25">
      <c r="A60" s="49">
        <v>216</v>
      </c>
      <c r="B60" s="49"/>
      <c r="C60" s="275" t="s">
        <v>1143</v>
      </c>
      <c r="D60" s="221" t="s">
        <v>77</v>
      </c>
      <c r="E60" s="25" t="s">
        <v>285</v>
      </c>
      <c r="F60" s="213"/>
      <c r="G60" s="213"/>
      <c r="H60" s="180"/>
      <c r="I60" s="25"/>
      <c r="J60" s="25"/>
      <c r="K60" s="25"/>
      <c r="L60" s="25"/>
      <c r="M60" s="49" t="s">
        <v>267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301" t="s">
        <v>262</v>
      </c>
      <c r="AC60" s="49"/>
      <c r="AD60" s="49"/>
      <c r="AE60" s="49"/>
      <c r="AF60" s="49"/>
      <c r="AG60" s="213"/>
      <c r="AH60" s="25"/>
      <c r="AI60" s="25"/>
      <c r="AJ60" s="49" t="s">
        <v>276</v>
      </c>
      <c r="AK60" s="25" t="s">
        <v>1141</v>
      </c>
      <c r="AL60" s="32">
        <v>42424</v>
      </c>
      <c r="AM60" s="49" t="s">
        <v>125</v>
      </c>
      <c r="AN60" s="49">
        <v>90839</v>
      </c>
      <c r="AO60" s="49" t="s">
        <v>111</v>
      </c>
      <c r="AP60" s="49">
        <v>500</v>
      </c>
      <c r="AQ60" s="49">
        <v>98</v>
      </c>
      <c r="AR60" s="49">
        <v>5</v>
      </c>
      <c r="AS60" s="49"/>
      <c r="AT60" s="49"/>
      <c r="AU60" s="49">
        <v>7</v>
      </c>
      <c r="AV60" s="18"/>
      <c r="AW60" s="25"/>
      <c r="AX60" s="33"/>
      <c r="AY60" s="34">
        <v>62</v>
      </c>
      <c r="AZ60" s="33"/>
      <c r="BA60" s="33"/>
      <c r="BB60" s="218">
        <v>1309.6300000000001</v>
      </c>
      <c r="BC60" s="33"/>
      <c r="BD60" s="25"/>
      <c r="BE60" s="25"/>
      <c r="BF60" s="25"/>
      <c r="BG60" s="25"/>
      <c r="BH60" s="25"/>
      <c r="BI60" s="25"/>
    </row>
    <row r="61" spans="1:62" customFormat="1" ht="13.5" customHeight="1" x14ac:dyDescent="0.25">
      <c r="A61" s="49">
        <v>226</v>
      </c>
      <c r="B61" s="49"/>
      <c r="C61" s="275" t="s">
        <v>286</v>
      </c>
      <c r="D61" s="221" t="s">
        <v>287</v>
      </c>
      <c r="E61" s="222" t="s">
        <v>288</v>
      </c>
      <c r="F61" s="213" t="s">
        <v>1140</v>
      </c>
      <c r="G61" s="213"/>
      <c r="H61" s="213"/>
      <c r="I61" s="213"/>
      <c r="J61" s="213"/>
      <c r="K61" s="213"/>
      <c r="L61" s="213"/>
      <c r="M61" s="88" t="s">
        <v>289</v>
      </c>
      <c r="N61" s="89"/>
      <c r="O61" s="89"/>
      <c r="P61" s="89"/>
      <c r="Q61" s="89"/>
      <c r="R61" s="89"/>
      <c r="S61" s="89"/>
      <c r="T61" s="89"/>
      <c r="U61" s="89"/>
      <c r="V61" s="89"/>
      <c r="W61" s="42"/>
      <c r="X61" s="42"/>
      <c r="Y61" s="42"/>
      <c r="Z61" s="42"/>
      <c r="AA61" s="42"/>
      <c r="AB61" s="306"/>
      <c r="AC61" s="90"/>
      <c r="AD61" s="90"/>
      <c r="AE61" s="90"/>
      <c r="AF61" s="90"/>
      <c r="AG61" s="213"/>
      <c r="AH61" s="213"/>
      <c r="AI61" s="213"/>
      <c r="AJ61" s="49"/>
      <c r="AK61" s="213"/>
      <c r="AL61" s="32">
        <v>42089</v>
      </c>
      <c r="AM61" s="49" t="s">
        <v>125</v>
      </c>
      <c r="AN61" s="49">
        <v>17868</v>
      </c>
      <c r="AO61" s="38" t="s">
        <v>111</v>
      </c>
      <c r="AP61" s="49">
        <v>6</v>
      </c>
      <c r="AQ61" s="49">
        <v>404</v>
      </c>
      <c r="AR61" s="38">
        <v>1</v>
      </c>
      <c r="AS61" s="26"/>
      <c r="AT61" s="213"/>
      <c r="AU61" s="91">
        <v>4</v>
      </c>
      <c r="AV61" s="18"/>
      <c r="AW61" s="213"/>
      <c r="AX61" s="214"/>
      <c r="AY61" s="34">
        <v>501</v>
      </c>
      <c r="AZ61" s="214"/>
      <c r="BA61" s="214"/>
      <c r="BB61" s="92">
        <v>2509.83</v>
      </c>
      <c r="BC61" s="214"/>
      <c r="BD61" s="25"/>
      <c r="BE61" s="25"/>
      <c r="BF61" s="25"/>
      <c r="BG61" s="25"/>
      <c r="BH61" s="25"/>
      <c r="BI61" s="25"/>
    </row>
    <row r="62" spans="1:62" s="247" customFormat="1" ht="13.5" customHeight="1" x14ac:dyDescent="0.25">
      <c r="A62" s="49"/>
      <c r="B62" s="49"/>
      <c r="C62" s="275" t="s">
        <v>286</v>
      </c>
      <c r="D62" s="222"/>
      <c r="E62" s="222" t="s">
        <v>288</v>
      </c>
      <c r="F62" s="213" t="s">
        <v>1140</v>
      </c>
      <c r="G62" s="213"/>
      <c r="H62" s="87"/>
      <c r="I62" s="222"/>
      <c r="J62" s="222"/>
      <c r="K62" s="222"/>
      <c r="L62" s="222"/>
      <c r="M62" s="88" t="s">
        <v>289</v>
      </c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307"/>
      <c r="AC62" s="49"/>
      <c r="AD62" s="49"/>
      <c r="AE62" s="49"/>
      <c r="AF62" s="49"/>
      <c r="AG62" s="213"/>
      <c r="AH62" s="222"/>
      <c r="AI62" s="222"/>
      <c r="AJ62" s="222"/>
      <c r="AK62" s="222"/>
      <c r="AL62" s="32">
        <v>42089</v>
      </c>
      <c r="AM62" s="49" t="s">
        <v>125</v>
      </c>
      <c r="AN62" s="49">
        <v>17868</v>
      </c>
      <c r="AO62" s="49" t="s">
        <v>67</v>
      </c>
      <c r="AP62" s="49">
        <v>6</v>
      </c>
      <c r="AQ62" s="49">
        <v>404</v>
      </c>
      <c r="AR62" s="49">
        <v>2</v>
      </c>
      <c r="AS62" s="222"/>
      <c r="AT62" s="222"/>
      <c r="AU62" s="49">
        <v>2</v>
      </c>
      <c r="AV62" s="18"/>
      <c r="AW62" s="49">
        <v>17</v>
      </c>
      <c r="AX62" s="222"/>
      <c r="AY62" s="222"/>
      <c r="AZ62" s="222"/>
      <c r="BA62" s="222"/>
      <c r="BB62" s="52">
        <v>5092.2700000000004</v>
      </c>
      <c r="BC62" s="222"/>
      <c r="BD62" s="222"/>
      <c r="BE62" s="222"/>
      <c r="BF62" s="222"/>
      <c r="BG62" s="222"/>
      <c r="BH62" s="222"/>
      <c r="BI62" s="222"/>
    </row>
    <row r="63" spans="1:62" s="247" customFormat="1" ht="13.5" customHeight="1" x14ac:dyDescent="0.25">
      <c r="A63" s="49"/>
      <c r="B63" s="49"/>
      <c r="C63" s="275" t="s">
        <v>286</v>
      </c>
      <c r="D63" s="222"/>
      <c r="E63" s="222" t="s">
        <v>288</v>
      </c>
      <c r="F63" s="213" t="s">
        <v>1140</v>
      </c>
      <c r="G63" s="213"/>
      <c r="H63" s="87"/>
      <c r="I63" s="222"/>
      <c r="J63" s="222"/>
      <c r="K63" s="222"/>
      <c r="L63" s="222"/>
      <c r="M63" s="88" t="s">
        <v>289</v>
      </c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307"/>
      <c r="AC63" s="49"/>
      <c r="AD63" s="49"/>
      <c r="AE63" s="49"/>
      <c r="AF63" s="49"/>
      <c r="AG63" s="213"/>
      <c r="AH63" s="222"/>
      <c r="AI63" s="222"/>
      <c r="AJ63" s="222"/>
      <c r="AK63" s="222"/>
      <c r="AL63" s="32">
        <v>42089</v>
      </c>
      <c r="AM63" s="49" t="s">
        <v>133</v>
      </c>
      <c r="AN63" s="49">
        <v>17868</v>
      </c>
      <c r="AO63" s="49" t="s">
        <v>134</v>
      </c>
      <c r="AP63" s="49">
        <v>6</v>
      </c>
      <c r="AQ63" s="49">
        <v>404</v>
      </c>
      <c r="AR63" s="49">
        <v>3</v>
      </c>
      <c r="AS63" s="222"/>
      <c r="AT63" s="222"/>
      <c r="AU63" s="49">
        <v>3</v>
      </c>
      <c r="AV63" s="18"/>
      <c r="AW63" s="49">
        <v>6</v>
      </c>
      <c r="AX63" s="222"/>
      <c r="AY63" s="222"/>
      <c r="AZ63" s="222"/>
      <c r="BA63" s="222"/>
      <c r="BB63" s="52">
        <v>464.81</v>
      </c>
      <c r="BC63" s="222"/>
      <c r="BD63" s="222"/>
      <c r="BE63" s="222"/>
      <c r="BF63" s="222"/>
      <c r="BG63" s="222"/>
      <c r="BH63" s="222"/>
      <c r="BI63" s="222"/>
    </row>
    <row r="64" spans="1:62" s="247" customFormat="1" ht="13.5" customHeight="1" x14ac:dyDescent="0.25">
      <c r="A64" s="49"/>
      <c r="B64" s="49"/>
      <c r="C64" s="275" t="s">
        <v>286</v>
      </c>
      <c r="D64" s="222"/>
      <c r="E64" s="222" t="s">
        <v>288</v>
      </c>
      <c r="F64" s="213" t="s">
        <v>1140</v>
      </c>
      <c r="G64" s="213"/>
      <c r="H64" s="87"/>
      <c r="I64" s="222"/>
      <c r="J64" s="222"/>
      <c r="K64" s="222"/>
      <c r="L64" s="222"/>
      <c r="M64" s="88" t="s">
        <v>289</v>
      </c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307"/>
      <c r="AC64" s="49"/>
      <c r="AD64" s="49"/>
      <c r="AE64" s="49"/>
      <c r="AF64" s="49"/>
      <c r="AG64" s="213"/>
      <c r="AH64" s="222"/>
      <c r="AI64" s="222"/>
      <c r="AJ64" s="222"/>
      <c r="AK64" s="222"/>
      <c r="AL64" s="32">
        <v>42089</v>
      </c>
      <c r="AM64" s="49" t="s">
        <v>133</v>
      </c>
      <c r="AN64" s="49">
        <v>17868</v>
      </c>
      <c r="AO64" s="49" t="s">
        <v>134</v>
      </c>
      <c r="AP64" s="49">
        <v>6</v>
      </c>
      <c r="AQ64" s="49">
        <v>404</v>
      </c>
      <c r="AR64" s="49">
        <v>4</v>
      </c>
      <c r="AS64" s="222"/>
      <c r="AT64" s="222"/>
      <c r="AU64" s="49">
        <v>3</v>
      </c>
      <c r="AV64" s="18"/>
      <c r="AW64" s="49">
        <v>3.5</v>
      </c>
      <c r="AX64" s="222"/>
      <c r="AY64" s="222"/>
      <c r="AZ64" s="222"/>
      <c r="BA64" s="222"/>
      <c r="BB64" s="52">
        <v>271.14</v>
      </c>
      <c r="BC64" s="222"/>
      <c r="BD64" s="222"/>
      <c r="BE64" s="222"/>
      <c r="BF64" s="222"/>
      <c r="BG64" s="222"/>
      <c r="BH64" s="222"/>
      <c r="BI64" s="222"/>
    </row>
    <row r="65" spans="1:61" s="247" customFormat="1" ht="13.5" customHeight="1" x14ac:dyDescent="0.25">
      <c r="A65" s="49"/>
      <c r="B65" s="49"/>
      <c r="C65" s="275" t="s">
        <v>286</v>
      </c>
      <c r="D65" s="222"/>
      <c r="E65" s="222" t="s">
        <v>288</v>
      </c>
      <c r="F65" s="213" t="s">
        <v>1140</v>
      </c>
      <c r="G65" s="213"/>
      <c r="H65" s="87"/>
      <c r="I65" s="222"/>
      <c r="J65" s="222"/>
      <c r="K65" s="222"/>
      <c r="L65" s="222"/>
      <c r="M65" s="88" t="s">
        <v>289</v>
      </c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307"/>
      <c r="AC65" s="49"/>
      <c r="AD65" s="49"/>
      <c r="AE65" s="49"/>
      <c r="AF65" s="49"/>
      <c r="AG65" s="213"/>
      <c r="AH65" s="222"/>
      <c r="AI65" s="222"/>
      <c r="AJ65" s="222"/>
      <c r="AK65" s="222"/>
      <c r="AL65" s="32">
        <v>42089</v>
      </c>
      <c r="AM65" s="49" t="s">
        <v>152</v>
      </c>
      <c r="AN65" s="49">
        <v>17868</v>
      </c>
      <c r="AO65" s="49" t="s">
        <v>134</v>
      </c>
      <c r="AP65" s="49">
        <v>6</v>
      </c>
      <c r="AQ65" s="49">
        <v>404</v>
      </c>
      <c r="AR65" s="49">
        <v>5</v>
      </c>
      <c r="AS65" s="49">
        <v>4</v>
      </c>
      <c r="AT65" s="222"/>
      <c r="AU65" s="49">
        <v>3</v>
      </c>
      <c r="AV65" s="18"/>
      <c r="AW65" s="49">
        <v>4.5</v>
      </c>
      <c r="AX65" s="222"/>
      <c r="AY65" s="222"/>
      <c r="AZ65" s="222"/>
      <c r="BA65" s="222"/>
      <c r="BB65" s="52">
        <v>348.61</v>
      </c>
      <c r="BC65" s="222"/>
      <c r="BD65" s="222"/>
      <c r="BE65" s="222"/>
      <c r="BF65" s="222"/>
      <c r="BG65" s="222"/>
      <c r="BH65" s="222"/>
      <c r="BI65" s="222"/>
    </row>
    <row r="66" spans="1:61" s="247" customFormat="1" ht="13.5" customHeight="1" x14ac:dyDescent="0.25">
      <c r="A66" s="49"/>
      <c r="B66" s="49"/>
      <c r="C66" s="275" t="s">
        <v>286</v>
      </c>
      <c r="D66" s="222"/>
      <c r="E66" s="222" t="s">
        <v>288</v>
      </c>
      <c r="F66" s="213" t="s">
        <v>1140</v>
      </c>
      <c r="G66" s="213"/>
      <c r="H66" s="87"/>
      <c r="I66" s="222"/>
      <c r="J66" s="222"/>
      <c r="K66" s="222"/>
      <c r="L66" s="222"/>
      <c r="M66" s="88" t="s">
        <v>289</v>
      </c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307"/>
      <c r="AC66" s="49"/>
      <c r="AD66" s="49"/>
      <c r="AE66" s="49"/>
      <c r="AF66" s="49"/>
      <c r="AG66" s="213"/>
      <c r="AH66" s="222"/>
      <c r="AI66" s="222"/>
      <c r="AJ66" s="222"/>
      <c r="AK66" s="222"/>
      <c r="AL66" s="32">
        <v>42089</v>
      </c>
      <c r="AM66" s="49" t="s">
        <v>152</v>
      </c>
      <c r="AN66" s="49">
        <v>17868</v>
      </c>
      <c r="AO66" s="49" t="s">
        <v>134</v>
      </c>
      <c r="AP66" s="49">
        <v>6</v>
      </c>
      <c r="AQ66" s="49">
        <v>404</v>
      </c>
      <c r="AR66" s="49">
        <v>6</v>
      </c>
      <c r="AS66" s="49">
        <v>5</v>
      </c>
      <c r="AT66" s="222"/>
      <c r="AU66" s="49">
        <v>3</v>
      </c>
      <c r="AV66" s="18"/>
      <c r="AW66" s="49">
        <v>5.5</v>
      </c>
      <c r="AX66" s="222"/>
      <c r="AY66" s="222"/>
      <c r="AZ66" s="222"/>
      <c r="BA66" s="222"/>
      <c r="BB66" s="52">
        <v>426.08</v>
      </c>
      <c r="BC66" s="222"/>
      <c r="BD66" s="222"/>
      <c r="BE66" s="222"/>
      <c r="BF66" s="222"/>
      <c r="BG66" s="222"/>
      <c r="BH66" s="222"/>
      <c r="BI66" s="222"/>
    </row>
    <row r="67" spans="1:61" s="247" customFormat="1" ht="13.5" customHeight="1" x14ac:dyDescent="0.25">
      <c r="A67" s="49"/>
      <c r="B67" s="49"/>
      <c r="C67" s="275" t="s">
        <v>286</v>
      </c>
      <c r="D67" s="222"/>
      <c r="E67" s="222" t="s">
        <v>288</v>
      </c>
      <c r="F67" s="213" t="s">
        <v>1140</v>
      </c>
      <c r="G67" s="213"/>
      <c r="H67" s="87"/>
      <c r="I67" s="222"/>
      <c r="J67" s="222"/>
      <c r="K67" s="222"/>
      <c r="L67" s="222"/>
      <c r="M67" s="88" t="s">
        <v>289</v>
      </c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307"/>
      <c r="AC67" s="49"/>
      <c r="AD67" s="49"/>
      <c r="AE67" s="49"/>
      <c r="AF67" s="49"/>
      <c r="AG67" s="213"/>
      <c r="AH67" s="222"/>
      <c r="AI67" s="222"/>
      <c r="AJ67" s="222"/>
      <c r="AK67" s="222"/>
      <c r="AL67" s="32">
        <v>42089</v>
      </c>
      <c r="AM67" s="49" t="s">
        <v>152</v>
      </c>
      <c r="AN67" s="49">
        <v>17868</v>
      </c>
      <c r="AO67" s="49" t="s">
        <v>134</v>
      </c>
      <c r="AP67" s="49">
        <v>6</v>
      </c>
      <c r="AQ67" s="49">
        <v>404</v>
      </c>
      <c r="AR67" s="49">
        <v>7</v>
      </c>
      <c r="AS67" s="49">
        <v>6</v>
      </c>
      <c r="AT67" s="222"/>
      <c r="AU67" s="49">
        <v>3</v>
      </c>
      <c r="AV67" s="18"/>
      <c r="AW67" s="49">
        <v>4.5</v>
      </c>
      <c r="AX67" s="222"/>
      <c r="AY67" s="222"/>
      <c r="AZ67" s="222"/>
      <c r="BA67" s="222"/>
      <c r="BB67" s="52">
        <v>348.61</v>
      </c>
      <c r="BC67" s="222"/>
      <c r="BD67" s="222"/>
      <c r="BE67" s="222"/>
      <c r="BF67" s="222"/>
      <c r="BG67" s="222"/>
      <c r="BH67" s="222"/>
      <c r="BI67" s="222"/>
    </row>
    <row r="68" spans="1:61" s="247" customFormat="1" ht="13.5" customHeight="1" x14ac:dyDescent="0.25">
      <c r="A68" s="49"/>
      <c r="B68" s="49"/>
      <c r="C68" s="275" t="s">
        <v>286</v>
      </c>
      <c r="D68" s="222"/>
      <c r="E68" s="222" t="s">
        <v>288</v>
      </c>
      <c r="F68" s="213" t="s">
        <v>1140</v>
      </c>
      <c r="G68" s="213"/>
      <c r="H68" s="87"/>
      <c r="I68" s="222"/>
      <c r="J68" s="222"/>
      <c r="K68" s="222"/>
      <c r="L68" s="222"/>
      <c r="M68" s="88" t="s">
        <v>289</v>
      </c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307"/>
      <c r="AC68" s="49"/>
      <c r="AD68" s="49"/>
      <c r="AE68" s="49"/>
      <c r="AF68" s="49"/>
      <c r="AG68" s="213"/>
      <c r="AH68" s="222"/>
      <c r="AI68" s="222"/>
      <c r="AJ68" s="222"/>
      <c r="AK68" s="222"/>
      <c r="AL68" s="32">
        <v>42089</v>
      </c>
      <c r="AM68" s="49" t="s">
        <v>166</v>
      </c>
      <c r="AN68" s="49">
        <v>17868</v>
      </c>
      <c r="AO68" s="49" t="s">
        <v>134</v>
      </c>
      <c r="AP68" s="49">
        <v>6</v>
      </c>
      <c r="AQ68" s="49">
        <v>404</v>
      </c>
      <c r="AR68" s="49">
        <v>8</v>
      </c>
      <c r="AS68" s="49">
        <v>7</v>
      </c>
      <c r="AT68" s="222"/>
      <c r="AU68" s="49">
        <v>3</v>
      </c>
      <c r="AV68" s="18"/>
      <c r="AW68" s="49">
        <v>4.5</v>
      </c>
      <c r="AX68" s="222"/>
      <c r="AY68" s="222"/>
      <c r="AZ68" s="222"/>
      <c r="BA68" s="222"/>
      <c r="BB68" s="52">
        <v>348.61</v>
      </c>
      <c r="BC68" s="222"/>
      <c r="BD68" s="222"/>
      <c r="BE68" s="222"/>
      <c r="BF68" s="222"/>
      <c r="BG68" s="222"/>
      <c r="BH68" s="222"/>
      <c r="BI68" s="222"/>
    </row>
    <row r="69" spans="1:61" s="247" customFormat="1" ht="13.5" customHeight="1" x14ac:dyDescent="0.25">
      <c r="A69" s="49"/>
      <c r="B69" s="49"/>
      <c r="C69" s="275" t="s">
        <v>286</v>
      </c>
      <c r="D69" s="222"/>
      <c r="E69" s="222" t="s">
        <v>288</v>
      </c>
      <c r="F69" s="213" t="s">
        <v>1140</v>
      </c>
      <c r="G69" s="213"/>
      <c r="H69" s="87"/>
      <c r="I69" s="222"/>
      <c r="J69" s="222"/>
      <c r="K69" s="222"/>
      <c r="L69" s="222"/>
      <c r="M69" s="88" t="s">
        <v>289</v>
      </c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307"/>
      <c r="AC69" s="49"/>
      <c r="AD69" s="49"/>
      <c r="AE69" s="49"/>
      <c r="AF69" s="49"/>
      <c r="AG69" s="213"/>
      <c r="AH69" s="222"/>
      <c r="AI69" s="222"/>
      <c r="AJ69" s="222"/>
      <c r="AK69" s="222"/>
      <c r="AL69" s="32">
        <v>42089</v>
      </c>
      <c r="AM69" s="49" t="s">
        <v>166</v>
      </c>
      <c r="AN69" s="49">
        <v>17868</v>
      </c>
      <c r="AO69" s="49" t="s">
        <v>134</v>
      </c>
      <c r="AP69" s="49">
        <v>6</v>
      </c>
      <c r="AQ69" s="49">
        <v>404</v>
      </c>
      <c r="AR69" s="49">
        <v>9</v>
      </c>
      <c r="AS69" s="49">
        <v>8</v>
      </c>
      <c r="AT69" s="222"/>
      <c r="AU69" s="49">
        <v>3</v>
      </c>
      <c r="AV69" s="18"/>
      <c r="AW69" s="49">
        <v>5.5</v>
      </c>
      <c r="AX69" s="222"/>
      <c r="AY69" s="222"/>
      <c r="AZ69" s="222"/>
      <c r="BA69" s="222"/>
      <c r="BB69" s="52">
        <v>426.08</v>
      </c>
      <c r="BC69" s="222"/>
      <c r="BD69" s="222"/>
      <c r="BE69" s="222"/>
      <c r="BF69" s="222"/>
      <c r="BG69" s="222"/>
      <c r="BH69" s="222"/>
      <c r="BI69" s="222"/>
    </row>
    <row r="70" spans="1:61" s="247" customFormat="1" ht="13.5" customHeight="1" x14ac:dyDescent="0.25">
      <c r="A70" s="49"/>
      <c r="B70" s="49"/>
      <c r="C70" s="275" t="s">
        <v>286</v>
      </c>
      <c r="D70" s="222"/>
      <c r="E70" s="222" t="s">
        <v>288</v>
      </c>
      <c r="F70" s="213" t="s">
        <v>1140</v>
      </c>
      <c r="G70" s="213"/>
      <c r="H70" s="87"/>
      <c r="I70" s="222"/>
      <c r="J70" s="222"/>
      <c r="K70" s="222"/>
      <c r="L70" s="222"/>
      <c r="M70" s="88" t="s">
        <v>289</v>
      </c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307"/>
      <c r="AC70" s="49"/>
      <c r="AD70" s="49"/>
      <c r="AE70" s="49"/>
      <c r="AF70" s="49"/>
      <c r="AG70" s="213"/>
      <c r="AH70" s="222"/>
      <c r="AI70" s="222"/>
      <c r="AJ70" s="222"/>
      <c r="AK70" s="222"/>
      <c r="AL70" s="32">
        <v>42089</v>
      </c>
      <c r="AM70" s="49" t="s">
        <v>166</v>
      </c>
      <c r="AN70" s="49">
        <v>17868</v>
      </c>
      <c r="AO70" s="49" t="s">
        <v>134</v>
      </c>
      <c r="AP70" s="49">
        <v>6</v>
      </c>
      <c r="AQ70" s="49">
        <v>404</v>
      </c>
      <c r="AR70" s="49">
        <v>10</v>
      </c>
      <c r="AS70" s="49">
        <v>9</v>
      </c>
      <c r="AT70" s="222"/>
      <c r="AU70" s="49">
        <v>3</v>
      </c>
      <c r="AV70" s="18"/>
      <c r="AW70" s="49">
        <v>4.5</v>
      </c>
      <c r="AX70" s="222"/>
      <c r="AY70" s="222"/>
      <c r="AZ70" s="222"/>
      <c r="BA70" s="222"/>
      <c r="BB70" s="52">
        <v>348.61</v>
      </c>
      <c r="BC70" s="222"/>
      <c r="BD70" s="222"/>
      <c r="BE70" s="222"/>
      <c r="BF70" s="222"/>
      <c r="BG70" s="222"/>
      <c r="BH70" s="222"/>
      <c r="BI70" s="222"/>
    </row>
    <row r="71" spans="1:61" s="247" customFormat="1" ht="13.5" customHeight="1" x14ac:dyDescent="0.25">
      <c r="A71" s="49"/>
      <c r="B71" s="49"/>
      <c r="C71" s="275" t="s">
        <v>286</v>
      </c>
      <c r="D71" s="222"/>
      <c r="E71" s="222" t="s">
        <v>288</v>
      </c>
      <c r="F71" s="213" t="s">
        <v>1140</v>
      </c>
      <c r="G71" s="213"/>
      <c r="H71" s="87"/>
      <c r="I71" s="222"/>
      <c r="J71" s="222"/>
      <c r="K71" s="222"/>
      <c r="L71" s="222"/>
      <c r="M71" s="88" t="s">
        <v>289</v>
      </c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307"/>
      <c r="AC71" s="49"/>
      <c r="AD71" s="49"/>
      <c r="AE71" s="49"/>
      <c r="AF71" s="49"/>
      <c r="AG71" s="213"/>
      <c r="AH71" s="222"/>
      <c r="AI71" s="222"/>
      <c r="AJ71" s="222"/>
      <c r="AK71" s="222"/>
      <c r="AL71" s="32">
        <v>42089</v>
      </c>
      <c r="AM71" s="49" t="s">
        <v>181</v>
      </c>
      <c r="AN71" s="49">
        <v>17868</v>
      </c>
      <c r="AO71" s="49" t="s">
        <v>134</v>
      </c>
      <c r="AP71" s="49">
        <v>6</v>
      </c>
      <c r="AQ71" s="49">
        <v>404</v>
      </c>
      <c r="AR71" s="49">
        <v>11</v>
      </c>
      <c r="AS71" s="49">
        <v>10</v>
      </c>
      <c r="AT71" s="222"/>
      <c r="AU71" s="49">
        <v>3</v>
      </c>
      <c r="AV71" s="18"/>
      <c r="AW71" s="49">
        <v>4</v>
      </c>
      <c r="AX71" s="222"/>
      <c r="AY71" s="222"/>
      <c r="AZ71" s="222"/>
      <c r="BA71" s="222"/>
      <c r="BB71" s="52">
        <v>309.87</v>
      </c>
      <c r="BC71" s="222"/>
      <c r="BD71" s="222"/>
      <c r="BE71" s="222"/>
      <c r="BF71" s="222"/>
      <c r="BG71" s="222"/>
      <c r="BH71" s="222"/>
      <c r="BI71" s="222"/>
    </row>
    <row r="72" spans="1:61" s="247" customFormat="1" ht="13.5" customHeight="1" x14ac:dyDescent="0.25">
      <c r="A72" s="49"/>
      <c r="B72" s="49"/>
      <c r="C72" s="275" t="s">
        <v>286</v>
      </c>
      <c r="D72" s="222"/>
      <c r="E72" s="222" t="s">
        <v>288</v>
      </c>
      <c r="F72" s="213" t="s">
        <v>1140</v>
      </c>
      <c r="G72" s="213"/>
      <c r="H72" s="87"/>
      <c r="I72" s="222"/>
      <c r="J72" s="222"/>
      <c r="K72" s="222"/>
      <c r="L72" s="222"/>
      <c r="M72" s="88" t="s">
        <v>289</v>
      </c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307"/>
      <c r="AC72" s="49"/>
      <c r="AD72" s="49"/>
      <c r="AE72" s="49"/>
      <c r="AF72" s="49"/>
      <c r="AG72" s="213"/>
      <c r="AH72" s="222"/>
      <c r="AI72" s="222"/>
      <c r="AJ72" s="222"/>
      <c r="AK72" s="222"/>
      <c r="AL72" s="32">
        <v>42089</v>
      </c>
      <c r="AM72" s="49" t="s">
        <v>181</v>
      </c>
      <c r="AN72" s="49">
        <v>17868</v>
      </c>
      <c r="AO72" s="49" t="s">
        <v>134</v>
      </c>
      <c r="AP72" s="49">
        <v>6</v>
      </c>
      <c r="AQ72" s="49">
        <v>404</v>
      </c>
      <c r="AR72" s="49">
        <v>12</v>
      </c>
      <c r="AS72" s="49">
        <v>11</v>
      </c>
      <c r="AT72" s="222"/>
      <c r="AU72" s="49">
        <v>3</v>
      </c>
      <c r="AV72" s="18"/>
      <c r="AW72" s="49">
        <v>5.5</v>
      </c>
      <c r="AX72" s="222"/>
      <c r="AY72" s="222"/>
      <c r="AZ72" s="222"/>
      <c r="BA72" s="222"/>
      <c r="BB72" s="52">
        <v>426.08</v>
      </c>
      <c r="BC72" s="222"/>
      <c r="BD72" s="222"/>
      <c r="BE72" s="222"/>
      <c r="BF72" s="222"/>
      <c r="BG72" s="222"/>
      <c r="BH72" s="222"/>
      <c r="BI72" s="222"/>
    </row>
    <row r="73" spans="1:61" s="247" customFormat="1" ht="13.5" customHeight="1" x14ac:dyDescent="0.25">
      <c r="A73" s="49"/>
      <c r="B73" s="49"/>
      <c r="C73" s="275" t="s">
        <v>286</v>
      </c>
      <c r="D73" s="222"/>
      <c r="E73" s="222" t="s">
        <v>288</v>
      </c>
      <c r="F73" s="213" t="s">
        <v>1140</v>
      </c>
      <c r="G73" s="213"/>
      <c r="H73" s="87"/>
      <c r="I73" s="222"/>
      <c r="J73" s="222"/>
      <c r="K73" s="222"/>
      <c r="L73" s="222"/>
      <c r="M73" s="88" t="s">
        <v>289</v>
      </c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307"/>
      <c r="AC73" s="49"/>
      <c r="AD73" s="49"/>
      <c r="AE73" s="49"/>
      <c r="AF73" s="49"/>
      <c r="AG73" s="213"/>
      <c r="AH73" s="222"/>
      <c r="AI73" s="222"/>
      <c r="AJ73" s="222"/>
      <c r="AK73" s="222"/>
      <c r="AL73" s="32">
        <v>42089</v>
      </c>
      <c r="AM73" s="49" t="s">
        <v>181</v>
      </c>
      <c r="AN73" s="49">
        <v>17868</v>
      </c>
      <c r="AO73" s="49" t="s">
        <v>134</v>
      </c>
      <c r="AP73" s="49">
        <v>6</v>
      </c>
      <c r="AQ73" s="49">
        <v>404</v>
      </c>
      <c r="AR73" s="49">
        <v>13</v>
      </c>
      <c r="AS73" s="49">
        <v>11</v>
      </c>
      <c r="AT73" s="222"/>
      <c r="AU73" s="49">
        <v>3</v>
      </c>
      <c r="AV73" s="18"/>
      <c r="AW73" s="49">
        <v>4.5</v>
      </c>
      <c r="AX73" s="222"/>
      <c r="AY73" s="222"/>
      <c r="AZ73" s="222"/>
      <c r="BA73" s="222"/>
      <c r="BB73" s="52">
        <v>348.61</v>
      </c>
      <c r="BC73" s="222"/>
      <c r="BD73" s="222"/>
      <c r="BE73" s="222"/>
      <c r="BF73" s="222"/>
      <c r="BG73" s="222"/>
      <c r="BH73" s="222"/>
      <c r="BI73" s="222"/>
    </row>
    <row r="74" spans="1:61" s="247" customFormat="1" ht="13.5" customHeight="1" x14ac:dyDescent="0.25">
      <c r="A74" s="49"/>
      <c r="B74" s="49"/>
      <c r="C74" s="275" t="s">
        <v>286</v>
      </c>
      <c r="D74" s="222"/>
      <c r="E74" s="222" t="s">
        <v>288</v>
      </c>
      <c r="F74" s="213" t="s">
        <v>1140</v>
      </c>
      <c r="G74" s="213"/>
      <c r="H74" s="87"/>
      <c r="I74" s="222"/>
      <c r="J74" s="222"/>
      <c r="K74" s="222"/>
      <c r="L74" s="222"/>
      <c r="M74" s="88" t="s">
        <v>289</v>
      </c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307"/>
      <c r="AC74" s="49"/>
      <c r="AD74" s="49"/>
      <c r="AE74" s="49"/>
      <c r="AF74" s="49"/>
      <c r="AG74" s="213"/>
      <c r="AH74" s="222"/>
      <c r="AI74" s="222"/>
      <c r="AJ74" s="222"/>
      <c r="AK74" s="222"/>
      <c r="AL74" s="32">
        <v>42089</v>
      </c>
      <c r="AM74" s="49" t="s">
        <v>96</v>
      </c>
      <c r="AN74" s="49">
        <v>17868</v>
      </c>
      <c r="AO74" s="49" t="s">
        <v>134</v>
      </c>
      <c r="AP74" s="49">
        <v>6</v>
      </c>
      <c r="AQ74" s="49">
        <v>404</v>
      </c>
      <c r="AR74" s="49">
        <v>14</v>
      </c>
      <c r="AS74" s="49">
        <v>13</v>
      </c>
      <c r="AT74" s="222"/>
      <c r="AU74" s="49">
        <v>3</v>
      </c>
      <c r="AV74" s="18"/>
      <c r="AW74" s="49">
        <v>4.5</v>
      </c>
      <c r="AX74" s="222"/>
      <c r="AY74" s="222"/>
      <c r="AZ74" s="222"/>
      <c r="BA74" s="222"/>
      <c r="BB74" s="52">
        <v>348.61</v>
      </c>
      <c r="BC74" s="222"/>
      <c r="BD74" s="222"/>
      <c r="BE74" s="222"/>
      <c r="BF74" s="222"/>
      <c r="BG74" s="222"/>
      <c r="BH74" s="222"/>
      <c r="BI74" s="222"/>
    </row>
    <row r="75" spans="1:61" s="247" customFormat="1" ht="13.5" customHeight="1" x14ac:dyDescent="0.25">
      <c r="A75" s="49"/>
      <c r="B75" s="49"/>
      <c r="C75" s="275" t="s">
        <v>286</v>
      </c>
      <c r="D75" s="222"/>
      <c r="E75" s="222" t="s">
        <v>288</v>
      </c>
      <c r="F75" s="213" t="s">
        <v>1140</v>
      </c>
      <c r="G75" s="213"/>
      <c r="H75" s="87"/>
      <c r="I75" s="222"/>
      <c r="J75" s="222"/>
      <c r="K75" s="222"/>
      <c r="L75" s="222"/>
      <c r="M75" s="88" t="s">
        <v>289</v>
      </c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307"/>
      <c r="AC75" s="49"/>
      <c r="AD75" s="49"/>
      <c r="AE75" s="49"/>
      <c r="AF75" s="49"/>
      <c r="AG75" s="213"/>
      <c r="AH75" s="222"/>
      <c r="AI75" s="222"/>
      <c r="AJ75" s="222"/>
      <c r="AK75" s="222"/>
      <c r="AL75" s="32">
        <v>42089</v>
      </c>
      <c r="AM75" s="49" t="s">
        <v>96</v>
      </c>
      <c r="AN75" s="49">
        <v>17868</v>
      </c>
      <c r="AO75" s="49" t="s">
        <v>134</v>
      </c>
      <c r="AP75" s="49">
        <v>6</v>
      </c>
      <c r="AQ75" s="49">
        <v>404</v>
      </c>
      <c r="AR75" s="49">
        <v>15</v>
      </c>
      <c r="AS75" s="49">
        <v>14</v>
      </c>
      <c r="AT75" s="222"/>
      <c r="AU75" s="49">
        <v>3</v>
      </c>
      <c r="AV75" s="18"/>
      <c r="AW75" s="49">
        <v>5.5</v>
      </c>
      <c r="AX75" s="222"/>
      <c r="AY75" s="222"/>
      <c r="AZ75" s="222"/>
      <c r="BA75" s="222"/>
      <c r="BB75" s="52">
        <v>426.08</v>
      </c>
      <c r="BC75" s="222"/>
      <c r="BD75" s="222"/>
      <c r="BE75" s="222"/>
      <c r="BF75" s="222"/>
      <c r="BG75" s="222"/>
      <c r="BH75" s="222"/>
      <c r="BI75" s="222"/>
    </row>
    <row r="76" spans="1:61" s="247" customFormat="1" ht="13.5" customHeight="1" x14ac:dyDescent="0.25">
      <c r="A76" s="49"/>
      <c r="B76" s="49"/>
      <c r="C76" s="275" t="s">
        <v>286</v>
      </c>
      <c r="D76" s="222"/>
      <c r="E76" s="222" t="s">
        <v>288</v>
      </c>
      <c r="F76" s="213" t="s">
        <v>1140</v>
      </c>
      <c r="G76" s="213"/>
      <c r="H76" s="87"/>
      <c r="I76" s="222"/>
      <c r="J76" s="222"/>
      <c r="K76" s="222"/>
      <c r="L76" s="222"/>
      <c r="M76" s="88" t="s">
        <v>289</v>
      </c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307"/>
      <c r="AC76" s="49"/>
      <c r="AD76" s="49"/>
      <c r="AE76" s="49"/>
      <c r="AF76" s="49"/>
      <c r="AG76" s="213"/>
      <c r="AH76" s="222"/>
      <c r="AI76" s="222"/>
      <c r="AJ76" s="222"/>
      <c r="AK76" s="222"/>
      <c r="AL76" s="32">
        <v>42089</v>
      </c>
      <c r="AM76" s="49" t="s">
        <v>96</v>
      </c>
      <c r="AN76" s="49">
        <v>17868</v>
      </c>
      <c r="AO76" s="49" t="s">
        <v>134</v>
      </c>
      <c r="AP76" s="49">
        <v>6</v>
      </c>
      <c r="AQ76" s="49">
        <v>404</v>
      </c>
      <c r="AR76" s="49">
        <v>16</v>
      </c>
      <c r="AS76" s="49">
        <v>15</v>
      </c>
      <c r="AT76" s="222"/>
      <c r="AU76" s="49">
        <v>3</v>
      </c>
      <c r="AV76" s="18"/>
      <c r="AW76" s="49">
        <v>4.5</v>
      </c>
      <c r="AX76" s="222"/>
      <c r="AY76" s="222"/>
      <c r="AZ76" s="222"/>
      <c r="BA76" s="222"/>
      <c r="BB76" s="52">
        <v>348.61</v>
      </c>
      <c r="BC76" s="222"/>
      <c r="BD76" s="222"/>
      <c r="BE76" s="222"/>
      <c r="BF76" s="222"/>
      <c r="BG76" s="222"/>
      <c r="BH76" s="222"/>
      <c r="BI76" s="222"/>
    </row>
    <row r="77" spans="1:61" s="247" customFormat="1" ht="13.5" customHeight="1" x14ac:dyDescent="0.25">
      <c r="A77" s="49"/>
      <c r="B77" s="49"/>
      <c r="C77" s="275" t="s">
        <v>286</v>
      </c>
      <c r="D77" s="222"/>
      <c r="E77" s="222" t="s">
        <v>288</v>
      </c>
      <c r="F77" s="213" t="s">
        <v>1140</v>
      </c>
      <c r="G77" s="213"/>
      <c r="H77" s="87"/>
      <c r="I77" s="222"/>
      <c r="J77" s="222"/>
      <c r="K77" s="222"/>
      <c r="L77" s="222"/>
      <c r="M77" s="88" t="s">
        <v>289</v>
      </c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307"/>
      <c r="AC77" s="49"/>
      <c r="AD77" s="49"/>
      <c r="AE77" s="49"/>
      <c r="AF77" s="49"/>
      <c r="AG77" s="213"/>
      <c r="AH77" s="222"/>
      <c r="AI77" s="222"/>
      <c r="AJ77" s="222"/>
      <c r="AK77" s="222"/>
      <c r="AL77" s="32">
        <v>42089</v>
      </c>
      <c r="AM77" s="49" t="s">
        <v>152</v>
      </c>
      <c r="AN77" s="49">
        <v>17868</v>
      </c>
      <c r="AO77" s="49" t="s">
        <v>134</v>
      </c>
      <c r="AP77" s="49">
        <v>6</v>
      </c>
      <c r="AQ77" s="49">
        <v>404</v>
      </c>
      <c r="AR77" s="49">
        <v>17</v>
      </c>
      <c r="AS77" s="49">
        <v>2</v>
      </c>
      <c r="AT77" s="222"/>
      <c r="AU77" s="49">
        <v>3</v>
      </c>
      <c r="AV77" s="18"/>
      <c r="AW77" s="49">
        <v>8.5</v>
      </c>
      <c r="AX77" s="222"/>
      <c r="AY77" s="222"/>
      <c r="AZ77" s="222"/>
      <c r="BA77" s="222"/>
      <c r="BB77" s="52">
        <v>658.48</v>
      </c>
      <c r="BC77" s="222"/>
      <c r="BD77" s="222"/>
      <c r="BE77" s="222"/>
      <c r="BF77" s="222"/>
      <c r="BG77" s="222"/>
      <c r="BH77" s="222"/>
      <c r="BI77" s="222"/>
    </row>
    <row r="78" spans="1:61" s="247" customFormat="1" ht="13.5" customHeight="1" x14ac:dyDescent="0.25">
      <c r="A78" s="49"/>
      <c r="B78" s="49"/>
      <c r="C78" s="275" t="s">
        <v>286</v>
      </c>
      <c r="D78" s="222"/>
      <c r="E78" s="222" t="s">
        <v>288</v>
      </c>
      <c r="F78" s="213" t="s">
        <v>1140</v>
      </c>
      <c r="G78" s="213"/>
      <c r="H78" s="87"/>
      <c r="I78" s="222"/>
      <c r="J78" s="222"/>
      <c r="K78" s="222"/>
      <c r="L78" s="222"/>
      <c r="M78" s="88" t="s">
        <v>289</v>
      </c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307"/>
      <c r="AC78" s="49"/>
      <c r="AD78" s="49"/>
      <c r="AE78" s="49"/>
      <c r="AF78" s="49"/>
      <c r="AG78" s="213"/>
      <c r="AH78" s="222"/>
      <c r="AI78" s="222"/>
      <c r="AJ78" s="222"/>
      <c r="AK78" s="222"/>
      <c r="AL78" s="32">
        <v>42089</v>
      </c>
      <c r="AM78" s="49" t="s">
        <v>166</v>
      </c>
      <c r="AN78" s="49">
        <v>17868</v>
      </c>
      <c r="AO78" s="49" t="s">
        <v>134</v>
      </c>
      <c r="AP78" s="49">
        <v>6</v>
      </c>
      <c r="AQ78" s="49">
        <v>404</v>
      </c>
      <c r="AR78" s="49">
        <v>18</v>
      </c>
      <c r="AS78" s="49">
        <v>3</v>
      </c>
      <c r="AT78" s="222"/>
      <c r="AU78" s="49">
        <v>3</v>
      </c>
      <c r="AV78" s="18"/>
      <c r="AW78" s="49">
        <v>8.5</v>
      </c>
      <c r="AX78" s="222"/>
      <c r="AY78" s="222"/>
      <c r="AZ78" s="222"/>
      <c r="BA78" s="222"/>
      <c r="BB78" s="52">
        <v>658.48</v>
      </c>
      <c r="BC78" s="222"/>
      <c r="BD78" s="222"/>
      <c r="BE78" s="222"/>
      <c r="BF78" s="222"/>
      <c r="BG78" s="222"/>
      <c r="BH78" s="222"/>
      <c r="BI78" s="222"/>
    </row>
    <row r="79" spans="1:61" s="247" customFormat="1" ht="13.5" customHeight="1" x14ac:dyDescent="0.25">
      <c r="A79" s="49"/>
      <c r="B79" s="49"/>
      <c r="C79" s="275" t="s">
        <v>286</v>
      </c>
      <c r="D79" s="222"/>
      <c r="E79" s="222" t="s">
        <v>288</v>
      </c>
      <c r="F79" s="213" t="s">
        <v>1140</v>
      </c>
      <c r="G79" s="213"/>
      <c r="H79" s="87"/>
      <c r="I79" s="222"/>
      <c r="J79" s="222"/>
      <c r="K79" s="222"/>
      <c r="L79" s="222"/>
      <c r="M79" s="88" t="s">
        <v>289</v>
      </c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307"/>
      <c r="AC79" s="49"/>
      <c r="AD79" s="49"/>
      <c r="AE79" s="49"/>
      <c r="AF79" s="49"/>
      <c r="AG79" s="213"/>
      <c r="AH79" s="222"/>
      <c r="AI79" s="222"/>
      <c r="AJ79" s="222"/>
      <c r="AK79" s="222"/>
      <c r="AL79" s="32">
        <v>42089</v>
      </c>
      <c r="AM79" s="49" t="s">
        <v>181</v>
      </c>
      <c r="AN79" s="49">
        <v>17868</v>
      </c>
      <c r="AO79" s="49" t="s">
        <v>134</v>
      </c>
      <c r="AP79" s="49">
        <v>6</v>
      </c>
      <c r="AQ79" s="49">
        <v>404</v>
      </c>
      <c r="AR79" s="49">
        <v>19</v>
      </c>
      <c r="AS79" s="49">
        <v>4</v>
      </c>
      <c r="AT79" s="222"/>
      <c r="AU79" s="49">
        <v>3</v>
      </c>
      <c r="AV79" s="18"/>
      <c r="AW79" s="49">
        <v>8.5</v>
      </c>
      <c r="AX79" s="222"/>
      <c r="AY79" s="222"/>
      <c r="AZ79" s="222"/>
      <c r="BA79" s="222"/>
      <c r="BB79" s="52">
        <v>658.48</v>
      </c>
      <c r="BC79" s="222"/>
      <c r="BD79" s="222"/>
      <c r="BE79" s="222"/>
      <c r="BF79" s="222"/>
      <c r="BG79" s="222"/>
      <c r="BH79" s="222"/>
      <c r="BI79" s="222"/>
    </row>
    <row r="80" spans="1:61" s="247" customFormat="1" ht="13.5" customHeight="1" x14ac:dyDescent="0.25">
      <c r="A80" s="49"/>
      <c r="B80" s="49"/>
      <c r="C80" s="275" t="s">
        <v>286</v>
      </c>
      <c r="D80" s="222"/>
      <c r="E80" s="222" t="s">
        <v>288</v>
      </c>
      <c r="F80" s="213" t="s">
        <v>1140</v>
      </c>
      <c r="G80" s="213"/>
      <c r="H80" s="87"/>
      <c r="I80" s="222"/>
      <c r="J80" s="222"/>
      <c r="K80" s="222"/>
      <c r="L80" s="222"/>
      <c r="M80" s="88" t="s">
        <v>289</v>
      </c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307"/>
      <c r="AC80" s="49"/>
      <c r="AD80" s="49"/>
      <c r="AE80" s="49"/>
      <c r="AF80" s="49"/>
      <c r="AG80" s="213"/>
      <c r="AH80" s="222"/>
      <c r="AI80" s="222"/>
      <c r="AJ80" s="222"/>
      <c r="AK80" s="222"/>
      <c r="AL80" s="32">
        <v>42089</v>
      </c>
      <c r="AM80" s="49" t="s">
        <v>96</v>
      </c>
      <c r="AN80" s="49">
        <v>17868</v>
      </c>
      <c r="AO80" s="49" t="s">
        <v>134</v>
      </c>
      <c r="AP80" s="49">
        <v>6</v>
      </c>
      <c r="AQ80" s="49">
        <v>404</v>
      </c>
      <c r="AR80" s="49">
        <v>20</v>
      </c>
      <c r="AS80" s="49">
        <v>5</v>
      </c>
      <c r="AT80" s="222"/>
      <c r="AU80" s="49">
        <v>3</v>
      </c>
      <c r="AV80" s="18"/>
      <c r="AW80" s="49">
        <v>8.5</v>
      </c>
      <c r="AX80" s="222"/>
      <c r="AY80" s="222"/>
      <c r="AZ80" s="222"/>
      <c r="BA80" s="222"/>
      <c r="BB80" s="52">
        <v>658.48</v>
      </c>
      <c r="BC80" s="222"/>
      <c r="BD80" s="222"/>
      <c r="BE80" s="222"/>
      <c r="BF80" s="222"/>
      <c r="BG80" s="222"/>
      <c r="BH80" s="222"/>
      <c r="BI80" s="222"/>
    </row>
    <row r="81" spans="1:62" s="247" customFormat="1" ht="13.5" customHeight="1" x14ac:dyDescent="0.25">
      <c r="A81" s="49"/>
      <c r="B81" s="49"/>
      <c r="C81" s="275" t="s">
        <v>286</v>
      </c>
      <c r="D81" s="222"/>
      <c r="E81" s="222" t="s">
        <v>288</v>
      </c>
      <c r="F81" s="213" t="s">
        <v>1140</v>
      </c>
      <c r="G81" s="213"/>
      <c r="H81" s="87"/>
      <c r="I81" s="222"/>
      <c r="J81" s="222"/>
      <c r="K81" s="222"/>
      <c r="L81" s="222"/>
      <c r="M81" s="88" t="s">
        <v>289</v>
      </c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307"/>
      <c r="AC81" s="49"/>
      <c r="AD81" s="49"/>
      <c r="AE81" s="49"/>
      <c r="AF81" s="49"/>
      <c r="AG81" s="213"/>
      <c r="AH81" s="222"/>
      <c r="AI81" s="222"/>
      <c r="AJ81" s="222"/>
      <c r="AK81" s="222"/>
      <c r="AL81" s="32">
        <v>42089</v>
      </c>
      <c r="AM81" s="49" t="s">
        <v>104</v>
      </c>
      <c r="AN81" s="49">
        <v>17868</v>
      </c>
      <c r="AO81" s="49" t="s">
        <v>111</v>
      </c>
      <c r="AP81" s="49">
        <v>6</v>
      </c>
      <c r="AQ81" s="49">
        <v>404</v>
      </c>
      <c r="AR81" s="49">
        <v>21</v>
      </c>
      <c r="AS81" s="49"/>
      <c r="AT81" s="222"/>
      <c r="AU81" s="49">
        <v>1</v>
      </c>
      <c r="AV81" s="18"/>
      <c r="AW81" s="49"/>
      <c r="AX81" s="222"/>
      <c r="AY81" s="222"/>
      <c r="AZ81" s="222"/>
      <c r="BA81" s="222"/>
      <c r="BB81" s="52">
        <v>44.11</v>
      </c>
      <c r="BC81" s="222"/>
      <c r="BD81" s="222"/>
      <c r="BE81" s="222"/>
      <c r="BF81" s="222"/>
      <c r="BG81" s="222"/>
      <c r="BH81" s="222"/>
      <c r="BI81" s="222"/>
    </row>
    <row r="82" spans="1:62" s="247" customFormat="1" ht="13.5" customHeight="1" x14ac:dyDescent="0.25">
      <c r="A82" s="49"/>
      <c r="B82" s="49"/>
      <c r="C82" s="275" t="s">
        <v>286</v>
      </c>
      <c r="D82" s="222"/>
      <c r="E82" s="222" t="s">
        <v>288</v>
      </c>
      <c r="F82" s="213" t="s">
        <v>1140</v>
      </c>
      <c r="G82" s="213"/>
      <c r="H82" s="87"/>
      <c r="I82" s="222"/>
      <c r="J82" s="222"/>
      <c r="K82" s="222"/>
      <c r="L82" s="222"/>
      <c r="M82" s="88" t="s">
        <v>289</v>
      </c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307"/>
      <c r="AC82" s="49"/>
      <c r="AD82" s="49"/>
      <c r="AE82" s="49"/>
      <c r="AF82" s="49"/>
      <c r="AG82" s="213"/>
      <c r="AH82" s="222"/>
      <c r="AI82" s="222"/>
      <c r="AJ82" s="222"/>
      <c r="AK82" s="222"/>
      <c r="AL82" s="32">
        <v>42089</v>
      </c>
      <c r="AM82" s="49" t="s">
        <v>104</v>
      </c>
      <c r="AN82" s="49">
        <v>17868</v>
      </c>
      <c r="AO82" s="49" t="s">
        <v>290</v>
      </c>
      <c r="AP82" s="49">
        <v>6</v>
      </c>
      <c r="AQ82" s="49">
        <v>404</v>
      </c>
      <c r="AR82" s="49">
        <v>22</v>
      </c>
      <c r="AS82" s="49"/>
      <c r="AT82" s="222"/>
      <c r="AU82" s="49"/>
      <c r="AV82" s="18"/>
      <c r="AW82" s="49"/>
      <c r="AX82" s="222"/>
      <c r="AY82" s="222"/>
      <c r="AZ82" s="222"/>
      <c r="BA82" s="222"/>
      <c r="BB82" s="52"/>
      <c r="BC82" s="222"/>
      <c r="BD82" s="222"/>
      <c r="BE82" s="222"/>
      <c r="BF82" s="222"/>
      <c r="BG82" s="222"/>
      <c r="BH82" s="222"/>
      <c r="BI82" s="222"/>
    </row>
    <row r="83" spans="1:62" s="247" customFormat="1" ht="13.5" customHeight="1" x14ac:dyDescent="0.25">
      <c r="A83" s="49"/>
      <c r="B83" s="49"/>
      <c r="C83" s="275" t="s">
        <v>286</v>
      </c>
      <c r="D83" s="222"/>
      <c r="E83" s="222" t="s">
        <v>288</v>
      </c>
      <c r="F83" s="213" t="s">
        <v>1140</v>
      </c>
      <c r="G83" s="213"/>
      <c r="H83" s="87"/>
      <c r="I83" s="222"/>
      <c r="J83" s="222"/>
      <c r="K83" s="222"/>
      <c r="L83" s="222"/>
      <c r="M83" s="88" t="s">
        <v>289</v>
      </c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307"/>
      <c r="AC83" s="49"/>
      <c r="AD83" s="49"/>
      <c r="AE83" s="49"/>
      <c r="AF83" s="49"/>
      <c r="AG83" s="213"/>
      <c r="AH83" s="222"/>
      <c r="AI83" s="222"/>
      <c r="AJ83" s="222"/>
      <c r="AK83" s="222"/>
      <c r="AL83" s="32">
        <v>42089</v>
      </c>
      <c r="AM83" s="49" t="s">
        <v>104</v>
      </c>
      <c r="AN83" s="49">
        <v>17868</v>
      </c>
      <c r="AO83" s="49" t="s">
        <v>134</v>
      </c>
      <c r="AP83" s="49">
        <v>6</v>
      </c>
      <c r="AQ83" s="49">
        <v>404</v>
      </c>
      <c r="AR83" s="49">
        <v>23</v>
      </c>
      <c r="AS83" s="49"/>
      <c r="AT83" s="222"/>
      <c r="AU83" s="49">
        <v>3</v>
      </c>
      <c r="AV83" s="18"/>
      <c r="AW83" s="49">
        <v>3</v>
      </c>
      <c r="AX83" s="222"/>
      <c r="AY83" s="222"/>
      <c r="AZ83" s="222"/>
      <c r="BA83" s="222"/>
      <c r="BB83" s="52">
        <v>232.41</v>
      </c>
      <c r="BC83" s="222"/>
      <c r="BD83" s="222"/>
      <c r="BE83" s="222"/>
      <c r="BF83" s="222"/>
      <c r="BG83" s="222"/>
      <c r="BH83" s="222"/>
      <c r="BI83" s="222"/>
    </row>
    <row r="84" spans="1:62" customFormat="1" ht="13.5" customHeight="1" x14ac:dyDescent="0.25">
      <c r="A84" s="49">
        <v>48</v>
      </c>
      <c r="B84" s="49">
        <v>835</v>
      </c>
      <c r="C84" s="275" t="s">
        <v>291</v>
      </c>
      <c r="D84" s="221" t="s">
        <v>69</v>
      </c>
      <c r="E84" s="222" t="s">
        <v>1144</v>
      </c>
      <c r="F84" s="213" t="s">
        <v>1140</v>
      </c>
      <c r="G84" s="213"/>
      <c r="H84" s="183"/>
      <c r="I84" s="49"/>
      <c r="J84" s="222"/>
      <c r="K84" s="222"/>
      <c r="L84" s="222"/>
      <c r="M84" s="218"/>
      <c r="N84" s="39"/>
      <c r="O84" s="29"/>
      <c r="P84" s="29"/>
      <c r="Q84" s="29"/>
      <c r="R84" s="29"/>
      <c r="S84" s="29"/>
      <c r="T84" s="29"/>
      <c r="U84" s="29"/>
      <c r="V84" s="29"/>
      <c r="W84" s="164"/>
      <c r="X84" s="50"/>
      <c r="Y84" s="42"/>
      <c r="Z84" s="42"/>
      <c r="AA84" s="42"/>
      <c r="AB84" s="217" t="s">
        <v>72</v>
      </c>
      <c r="AC84" s="220"/>
      <c r="AD84" s="220"/>
      <c r="AE84" s="220"/>
      <c r="AF84" s="220"/>
      <c r="AG84" s="213"/>
      <c r="AH84" s="27"/>
      <c r="AI84" s="31"/>
      <c r="AJ84" s="213" t="s">
        <v>292</v>
      </c>
      <c r="AK84" s="31"/>
      <c r="AL84" s="32">
        <v>42409</v>
      </c>
      <c r="AM84" s="49" t="s">
        <v>125</v>
      </c>
      <c r="AN84" s="217">
        <v>182350</v>
      </c>
      <c r="AO84" s="49" t="s">
        <v>134</v>
      </c>
      <c r="AP84" s="49">
        <v>900</v>
      </c>
      <c r="AQ84" s="49">
        <v>210</v>
      </c>
      <c r="AR84" s="49">
        <v>1</v>
      </c>
      <c r="AS84" s="49">
        <v>1</v>
      </c>
      <c r="AT84" s="49"/>
      <c r="AU84" s="49">
        <v>3</v>
      </c>
      <c r="AV84" s="18">
        <v>42.58</v>
      </c>
      <c r="AW84" s="49">
        <v>2.5</v>
      </c>
      <c r="AX84" s="33"/>
      <c r="AY84" s="33"/>
      <c r="AZ84" s="34">
        <v>45</v>
      </c>
      <c r="BA84" s="34">
        <v>45</v>
      </c>
      <c r="BB84" s="35">
        <v>490.63</v>
      </c>
      <c r="BC84" s="35"/>
      <c r="BD84" s="25"/>
      <c r="BE84" s="25"/>
      <c r="BF84" s="25"/>
      <c r="BG84" s="41">
        <v>27.77</v>
      </c>
      <c r="BH84" s="218">
        <v>57.13</v>
      </c>
      <c r="BI84" s="25"/>
    </row>
    <row r="85" spans="1:62" customFormat="1" ht="13.5" customHeight="1" x14ac:dyDescent="0.25">
      <c r="A85" s="49">
        <v>49</v>
      </c>
      <c r="B85" s="49">
        <v>868</v>
      </c>
      <c r="C85" s="275" t="s">
        <v>291</v>
      </c>
      <c r="D85" s="221" t="s">
        <v>77</v>
      </c>
      <c r="E85" s="222" t="s">
        <v>1145</v>
      </c>
      <c r="F85" s="213" t="s">
        <v>1138</v>
      </c>
      <c r="G85" s="213" t="s">
        <v>293</v>
      </c>
      <c r="H85" s="183">
        <v>21233</v>
      </c>
      <c r="I85" s="49" t="s">
        <v>71</v>
      </c>
      <c r="J85" s="49" t="s">
        <v>294</v>
      </c>
      <c r="K85" s="217" t="s">
        <v>295</v>
      </c>
      <c r="L85" s="222"/>
      <c r="M85" s="218">
        <v>417.34</v>
      </c>
      <c r="N85" s="39"/>
      <c r="O85" s="29"/>
      <c r="P85" s="29"/>
      <c r="Q85" s="29"/>
      <c r="R85" s="30"/>
      <c r="S85" s="29"/>
      <c r="T85" s="29"/>
      <c r="U85" s="29"/>
      <c r="V85" s="29"/>
      <c r="W85" s="164">
        <f>389.17+862.85</f>
        <v>1252.02</v>
      </c>
      <c r="X85" s="50">
        <v>2018</v>
      </c>
      <c r="Y85" s="42"/>
      <c r="Z85" s="42"/>
      <c r="AA85" s="77" t="s">
        <v>296</v>
      </c>
      <c r="AB85" s="217" t="s">
        <v>72</v>
      </c>
      <c r="AC85" s="220">
        <v>43413</v>
      </c>
      <c r="AD85" s="220">
        <v>43405</v>
      </c>
      <c r="AE85" s="220">
        <v>44865</v>
      </c>
      <c r="AF85" s="220">
        <v>46326</v>
      </c>
      <c r="AG85" s="213" t="s">
        <v>297</v>
      </c>
      <c r="AH85" s="27">
        <v>43416</v>
      </c>
      <c r="AI85" s="31"/>
      <c r="AJ85" s="31"/>
      <c r="AK85" s="31"/>
      <c r="AL85" s="32">
        <v>42409</v>
      </c>
      <c r="AM85" s="49" t="s">
        <v>125</v>
      </c>
      <c r="AN85" s="217">
        <v>182350</v>
      </c>
      <c r="AO85" s="49" t="s">
        <v>134</v>
      </c>
      <c r="AP85" s="49">
        <v>900</v>
      </c>
      <c r="AQ85" s="49">
        <v>210</v>
      </c>
      <c r="AR85" s="49">
        <v>2</v>
      </c>
      <c r="AS85" s="49">
        <v>2</v>
      </c>
      <c r="AT85" s="49"/>
      <c r="AU85" s="49">
        <v>3</v>
      </c>
      <c r="AV85" s="18">
        <v>39.5</v>
      </c>
      <c r="AW85" s="49">
        <v>2.5</v>
      </c>
      <c r="AX85" s="33"/>
      <c r="AY85" s="33"/>
      <c r="AZ85" s="34">
        <v>42</v>
      </c>
      <c r="BA85" s="34">
        <v>42</v>
      </c>
      <c r="BB85" s="35">
        <v>490.63</v>
      </c>
      <c r="BC85" s="35"/>
      <c r="BD85" s="25"/>
      <c r="BE85" s="25"/>
      <c r="BF85" s="25"/>
      <c r="BG85" s="41">
        <v>26.15</v>
      </c>
      <c r="BH85" s="218">
        <v>57.13</v>
      </c>
      <c r="BI85" s="25"/>
    </row>
    <row r="86" spans="1:62" customFormat="1" ht="15" customHeight="1" x14ac:dyDescent="0.25">
      <c r="A86" s="49">
        <v>50</v>
      </c>
      <c r="B86" s="221">
        <v>916</v>
      </c>
      <c r="C86" s="275" t="s">
        <v>291</v>
      </c>
      <c r="D86" s="222"/>
      <c r="E86" s="222" t="s">
        <v>1146</v>
      </c>
      <c r="F86" s="213" t="s">
        <v>1138</v>
      </c>
      <c r="G86" s="80"/>
      <c r="H86" s="183"/>
      <c r="I86" s="49"/>
      <c r="J86" s="49"/>
      <c r="K86" s="217"/>
      <c r="L86" s="222"/>
      <c r="M86" s="218"/>
      <c r="N86" s="39"/>
      <c r="O86" s="29"/>
      <c r="P86" s="29"/>
      <c r="Q86" s="29"/>
      <c r="R86" s="29"/>
      <c r="S86" s="29"/>
      <c r="T86" s="29"/>
      <c r="U86" s="29"/>
      <c r="V86" s="29"/>
      <c r="W86" s="74"/>
      <c r="X86" s="24"/>
      <c r="Y86" s="42"/>
      <c r="Z86" s="42"/>
      <c r="AA86" s="42"/>
      <c r="AB86" s="217" t="s">
        <v>72</v>
      </c>
      <c r="AC86" s="220"/>
      <c r="AD86" s="220"/>
      <c r="AE86" s="220"/>
      <c r="AF86" s="220"/>
      <c r="AG86" s="213"/>
      <c r="AH86" s="27"/>
      <c r="AI86" s="27"/>
      <c r="AJ86" s="80" t="s">
        <v>298</v>
      </c>
      <c r="AK86" s="31"/>
      <c r="AL86" s="72">
        <v>42409</v>
      </c>
      <c r="AM86" s="49" t="s">
        <v>258</v>
      </c>
      <c r="AN86" s="217">
        <v>182350</v>
      </c>
      <c r="AO86" s="49" t="s">
        <v>134</v>
      </c>
      <c r="AP86" s="49">
        <v>900</v>
      </c>
      <c r="AQ86" s="49">
        <v>210</v>
      </c>
      <c r="AR86" s="49">
        <v>3</v>
      </c>
      <c r="AS86" s="49">
        <v>3</v>
      </c>
      <c r="AT86" s="49"/>
      <c r="AU86" s="49">
        <v>3</v>
      </c>
      <c r="AV86" s="18">
        <v>34.9</v>
      </c>
      <c r="AW86" s="49">
        <v>2.5</v>
      </c>
      <c r="AX86" s="33"/>
      <c r="AY86" s="33"/>
      <c r="AZ86" s="34">
        <v>39</v>
      </c>
      <c r="BA86" s="34">
        <v>39</v>
      </c>
      <c r="BB86" s="35">
        <v>490.63</v>
      </c>
      <c r="BC86" s="35"/>
      <c r="BD86" s="25"/>
      <c r="BE86" s="25"/>
      <c r="BF86" s="25"/>
      <c r="BG86" s="218">
        <v>27.25</v>
      </c>
      <c r="BH86" s="218">
        <v>46.62</v>
      </c>
      <c r="BI86" s="25"/>
    </row>
    <row r="87" spans="1:62" customFormat="1" ht="13.5" customHeight="1" x14ac:dyDescent="0.25">
      <c r="A87" s="49">
        <v>51</v>
      </c>
      <c r="B87" s="49">
        <v>936</v>
      </c>
      <c r="C87" s="275" t="s">
        <v>291</v>
      </c>
      <c r="D87" s="222"/>
      <c r="E87" s="222" t="s">
        <v>1147</v>
      </c>
      <c r="F87" s="213" t="s">
        <v>1138</v>
      </c>
      <c r="G87" s="213" t="s">
        <v>299</v>
      </c>
      <c r="H87" s="183">
        <v>13924</v>
      </c>
      <c r="I87" s="49" t="s">
        <v>300</v>
      </c>
      <c r="J87" s="49" t="s">
        <v>301</v>
      </c>
      <c r="K87" s="222"/>
      <c r="L87" s="222"/>
      <c r="M87" s="218">
        <v>729.33</v>
      </c>
      <c r="N87" s="39"/>
      <c r="O87" s="29"/>
      <c r="P87" s="29"/>
      <c r="Q87" s="29"/>
      <c r="R87" s="29"/>
      <c r="S87" s="29"/>
      <c r="T87" s="29"/>
      <c r="U87" s="29"/>
      <c r="V87" s="29"/>
      <c r="W87" s="215">
        <f>1399.08+788.51</f>
        <v>2187.59</v>
      </c>
      <c r="X87" s="50" t="s">
        <v>140</v>
      </c>
      <c r="Y87" s="42"/>
      <c r="Z87" s="42"/>
      <c r="AA87" s="75" t="s">
        <v>302</v>
      </c>
      <c r="AB87" s="217" t="s">
        <v>72</v>
      </c>
      <c r="AC87" s="220">
        <v>43838</v>
      </c>
      <c r="AD87" s="220">
        <v>43831</v>
      </c>
      <c r="AE87" s="220">
        <v>45291</v>
      </c>
      <c r="AF87" s="220">
        <v>46752</v>
      </c>
      <c r="AG87" s="213" t="s">
        <v>303</v>
      </c>
      <c r="AH87" s="27">
        <v>43844</v>
      </c>
      <c r="AI87" s="31"/>
      <c r="AJ87" s="31"/>
      <c r="AK87" s="31"/>
      <c r="AL87" s="32">
        <v>42409</v>
      </c>
      <c r="AM87" s="49" t="s">
        <v>125</v>
      </c>
      <c r="AN87" s="217">
        <v>182350</v>
      </c>
      <c r="AO87" s="49" t="s">
        <v>134</v>
      </c>
      <c r="AP87" s="49">
        <v>900</v>
      </c>
      <c r="AQ87" s="49">
        <v>210</v>
      </c>
      <c r="AR87" s="49">
        <v>4</v>
      </c>
      <c r="AS87" s="49">
        <v>4</v>
      </c>
      <c r="AT87" s="49"/>
      <c r="AU87" s="49">
        <v>3</v>
      </c>
      <c r="AV87" s="18">
        <v>55.2</v>
      </c>
      <c r="AW87" s="49">
        <v>4</v>
      </c>
      <c r="AX87" s="34">
        <v>52.7</v>
      </c>
      <c r="AY87" s="34"/>
      <c r="AZ87" s="34">
        <v>61</v>
      </c>
      <c r="BA87" s="34">
        <v>61</v>
      </c>
      <c r="BB87" s="215">
        <v>785.01</v>
      </c>
      <c r="BC87" s="215"/>
      <c r="BD87" s="25"/>
      <c r="BE87" s="25"/>
      <c r="BF87" s="25"/>
      <c r="BG87" s="41">
        <v>44</v>
      </c>
      <c r="BH87" s="218">
        <v>76.17</v>
      </c>
      <c r="BI87" s="25"/>
    </row>
    <row r="88" spans="1:62" customFormat="1" ht="15" customHeight="1" x14ac:dyDescent="0.25">
      <c r="A88" s="49">
        <v>52</v>
      </c>
      <c r="B88" s="221">
        <v>877</v>
      </c>
      <c r="C88" s="275" t="s">
        <v>291</v>
      </c>
      <c r="D88" s="222"/>
      <c r="E88" s="222" t="s">
        <v>1148</v>
      </c>
      <c r="F88" s="213" t="s">
        <v>1138</v>
      </c>
      <c r="G88" s="80" t="s">
        <v>304</v>
      </c>
      <c r="H88" s="183">
        <v>24280</v>
      </c>
      <c r="I88" s="49" t="s">
        <v>71</v>
      </c>
      <c r="J88" s="49">
        <v>3428067011</v>
      </c>
      <c r="K88" s="217" t="s">
        <v>305</v>
      </c>
      <c r="L88" s="222"/>
      <c r="M88" s="218">
        <v>587.63</v>
      </c>
      <c r="N88" s="39">
        <v>592.48</v>
      </c>
      <c r="O88" s="29"/>
      <c r="P88" s="29"/>
      <c r="Q88" s="29"/>
      <c r="R88" s="29"/>
      <c r="S88" s="29"/>
      <c r="T88" s="29"/>
      <c r="U88" s="29"/>
      <c r="V88" s="29"/>
      <c r="W88" s="164">
        <v>1762.89</v>
      </c>
      <c r="X88" s="50">
        <v>2019</v>
      </c>
      <c r="Y88" s="42"/>
      <c r="Z88" s="42"/>
      <c r="AA88" s="42"/>
      <c r="AB88" s="217" t="s">
        <v>72</v>
      </c>
      <c r="AC88" s="220">
        <v>43467</v>
      </c>
      <c r="AD88" s="220">
        <v>43466</v>
      </c>
      <c r="AE88" s="220">
        <v>44926</v>
      </c>
      <c r="AF88" s="220">
        <v>46387</v>
      </c>
      <c r="AG88" s="213" t="s">
        <v>306</v>
      </c>
      <c r="AH88" s="27">
        <v>43467</v>
      </c>
      <c r="AI88" s="27">
        <v>43466</v>
      </c>
      <c r="AJ88" s="49" t="s">
        <v>307</v>
      </c>
      <c r="AK88" s="31"/>
      <c r="AL88" s="72">
        <v>42409</v>
      </c>
      <c r="AM88" s="49" t="s">
        <v>258</v>
      </c>
      <c r="AN88" s="217">
        <v>182350</v>
      </c>
      <c r="AO88" s="49" t="s">
        <v>134</v>
      </c>
      <c r="AP88" s="49">
        <v>900</v>
      </c>
      <c r="AQ88" s="49">
        <v>210</v>
      </c>
      <c r="AR88" s="49">
        <v>5</v>
      </c>
      <c r="AS88" s="49">
        <v>5</v>
      </c>
      <c r="AT88" s="49"/>
      <c r="AU88" s="49">
        <v>3</v>
      </c>
      <c r="AV88" s="18">
        <v>61.15</v>
      </c>
      <c r="AW88" s="49">
        <v>4</v>
      </c>
      <c r="AX88" s="34">
        <v>94.8</v>
      </c>
      <c r="AY88" s="34"/>
      <c r="AZ88" s="34">
        <v>63</v>
      </c>
      <c r="BA88" s="34">
        <v>63</v>
      </c>
      <c r="BB88" s="215">
        <v>785.01</v>
      </c>
      <c r="BC88" s="215"/>
      <c r="BD88" s="25"/>
      <c r="BE88" s="25"/>
      <c r="BF88" s="25"/>
      <c r="BG88" s="25"/>
      <c r="BH88" s="25"/>
      <c r="BI88" s="25"/>
    </row>
    <row r="89" spans="1:62" customFormat="1" ht="15" customHeight="1" x14ac:dyDescent="0.25">
      <c r="A89" s="49">
        <v>53</v>
      </c>
      <c r="B89" s="221">
        <v>789</v>
      </c>
      <c r="C89" s="275" t="s">
        <v>291</v>
      </c>
      <c r="D89" s="222"/>
      <c r="E89" s="222" t="s">
        <v>1149</v>
      </c>
      <c r="F89" s="80" t="s">
        <v>1140</v>
      </c>
      <c r="G89" s="80"/>
      <c r="H89" s="183"/>
      <c r="I89" s="49"/>
      <c r="J89" s="49"/>
      <c r="K89" s="222"/>
      <c r="L89" s="222"/>
      <c r="M89" s="218"/>
      <c r="N89" s="39"/>
      <c r="O89" s="29"/>
      <c r="P89" s="29"/>
      <c r="Q89" s="29"/>
      <c r="R89" s="29"/>
      <c r="S89" s="29"/>
      <c r="T89" s="29"/>
      <c r="U89" s="29"/>
      <c r="V89" s="29"/>
      <c r="W89" s="164"/>
      <c r="X89" s="50"/>
      <c r="Y89" s="42"/>
      <c r="Z89" s="42"/>
      <c r="AA89" s="42"/>
      <c r="AB89" s="217" t="s">
        <v>72</v>
      </c>
      <c r="AC89" s="220"/>
      <c r="AD89" s="220"/>
      <c r="AE89" s="220"/>
      <c r="AF89" s="220"/>
      <c r="AG89" s="213"/>
      <c r="AH89" s="27"/>
      <c r="AI89" s="72"/>
      <c r="AJ89" s="80" t="s">
        <v>308</v>
      </c>
      <c r="AK89" s="31"/>
      <c r="AL89" s="72">
        <v>42418</v>
      </c>
      <c r="AM89" s="49" t="s">
        <v>125</v>
      </c>
      <c r="AN89" s="217">
        <v>182350</v>
      </c>
      <c r="AO89" s="49" t="s">
        <v>134</v>
      </c>
      <c r="AP89" s="49">
        <v>900</v>
      </c>
      <c r="AQ89" s="49">
        <v>210</v>
      </c>
      <c r="AR89" s="49">
        <v>6</v>
      </c>
      <c r="AS89" s="49">
        <v>6</v>
      </c>
      <c r="AT89" s="49"/>
      <c r="AU89" s="49">
        <v>3</v>
      </c>
      <c r="AV89" s="18">
        <v>30.82</v>
      </c>
      <c r="AW89" s="49">
        <v>2.5</v>
      </c>
      <c r="AX89" s="33"/>
      <c r="AY89" s="33"/>
      <c r="AZ89" s="34">
        <v>32</v>
      </c>
      <c r="BA89" s="34">
        <v>32</v>
      </c>
      <c r="BB89" s="35">
        <v>490.63</v>
      </c>
      <c r="BC89" s="35"/>
      <c r="BD89" s="25"/>
      <c r="BE89" s="25"/>
      <c r="BF89" s="25"/>
      <c r="BG89" s="218">
        <v>22.55</v>
      </c>
      <c r="BH89" s="218">
        <v>46.62</v>
      </c>
      <c r="BI89" s="25"/>
    </row>
    <row r="90" spans="1:62" customFormat="1" ht="15" customHeight="1" x14ac:dyDescent="0.25">
      <c r="A90" s="49">
        <v>54</v>
      </c>
      <c r="B90" s="49"/>
      <c r="C90" s="275" t="s">
        <v>291</v>
      </c>
      <c r="D90" s="222"/>
      <c r="E90" s="222" t="s">
        <v>1150</v>
      </c>
      <c r="F90" s="80" t="s">
        <v>1140</v>
      </c>
      <c r="G90" s="213"/>
      <c r="H90" s="183"/>
      <c r="I90" s="49"/>
      <c r="J90" s="49"/>
      <c r="K90" s="217"/>
      <c r="L90" s="222"/>
      <c r="M90" s="218" t="s">
        <v>1140</v>
      </c>
      <c r="N90" s="39"/>
      <c r="O90" s="29"/>
      <c r="P90" s="29"/>
      <c r="Q90" s="29"/>
      <c r="R90" s="29"/>
      <c r="S90" s="29"/>
      <c r="T90" s="29"/>
      <c r="U90" s="29"/>
      <c r="V90" s="29"/>
      <c r="W90" s="215"/>
      <c r="X90" s="50"/>
      <c r="Y90" s="42"/>
      <c r="Z90" s="42"/>
      <c r="AA90" s="42"/>
      <c r="AB90" s="217" t="s">
        <v>72</v>
      </c>
      <c r="AC90" s="220"/>
      <c r="AD90" s="220"/>
      <c r="AE90" s="220"/>
      <c r="AF90" s="220"/>
      <c r="AG90" s="213"/>
      <c r="AH90" s="27"/>
      <c r="AI90" s="27"/>
      <c r="AJ90" s="49" t="s">
        <v>309</v>
      </c>
      <c r="AK90" s="31"/>
      <c r="AL90" s="72">
        <v>42418</v>
      </c>
      <c r="AM90" s="49" t="s">
        <v>125</v>
      </c>
      <c r="AN90" s="217">
        <v>182350</v>
      </c>
      <c r="AO90" s="49" t="s">
        <v>134</v>
      </c>
      <c r="AP90" s="49">
        <v>900</v>
      </c>
      <c r="AQ90" s="49">
        <v>210</v>
      </c>
      <c r="AR90" s="49">
        <v>7</v>
      </c>
      <c r="AS90" s="49">
        <v>7</v>
      </c>
      <c r="AT90" s="49"/>
      <c r="AU90" s="49">
        <v>3</v>
      </c>
      <c r="AV90" s="18">
        <v>83.24</v>
      </c>
      <c r="AW90" s="49">
        <v>5</v>
      </c>
      <c r="AX90" s="33"/>
      <c r="AY90" s="33"/>
      <c r="AZ90" s="34">
        <v>86</v>
      </c>
      <c r="BA90" s="34">
        <v>86</v>
      </c>
      <c r="BB90" s="223">
        <v>981.27</v>
      </c>
      <c r="BC90" s="35"/>
      <c r="BD90" s="25"/>
      <c r="BE90" s="25"/>
      <c r="BF90" s="25"/>
      <c r="BG90" s="25"/>
      <c r="BH90" s="25"/>
      <c r="BI90" s="25"/>
    </row>
    <row r="91" spans="1:62" customFormat="1" ht="15" customHeight="1" x14ac:dyDescent="0.25">
      <c r="A91" s="49">
        <v>55</v>
      </c>
      <c r="B91" s="221">
        <v>917</v>
      </c>
      <c r="C91" s="275" t="s">
        <v>291</v>
      </c>
      <c r="D91" s="222"/>
      <c r="E91" s="222" t="s">
        <v>1151</v>
      </c>
      <c r="F91" s="213" t="s">
        <v>1138</v>
      </c>
      <c r="G91" s="80" t="s">
        <v>1100</v>
      </c>
      <c r="H91" s="183">
        <v>32707</v>
      </c>
      <c r="I91" s="49" t="s">
        <v>1101</v>
      </c>
      <c r="J91" s="269">
        <v>3481386005</v>
      </c>
      <c r="K91" s="217"/>
      <c r="L91" s="222"/>
      <c r="M91" s="218">
        <v>682</v>
      </c>
      <c r="N91" s="39"/>
      <c r="O91" s="39"/>
      <c r="P91" s="39"/>
      <c r="Q91" s="39"/>
      <c r="R91" s="39"/>
      <c r="S91" s="39"/>
      <c r="T91" s="39"/>
      <c r="U91" s="39"/>
      <c r="V91" s="39"/>
      <c r="W91" s="164">
        <v>2046</v>
      </c>
      <c r="X91" s="50">
        <v>2023</v>
      </c>
      <c r="Y91" s="42"/>
      <c r="Z91" s="42"/>
      <c r="AA91" s="42"/>
      <c r="AB91" s="217" t="s">
        <v>72</v>
      </c>
      <c r="AC91" s="220">
        <v>45133</v>
      </c>
      <c r="AD91" s="220">
        <v>45139</v>
      </c>
      <c r="AE91" s="220">
        <v>45138</v>
      </c>
      <c r="AF91" s="220">
        <v>48060</v>
      </c>
      <c r="AG91" s="213" t="s">
        <v>1102</v>
      </c>
      <c r="AH91" s="27">
        <v>45135</v>
      </c>
      <c r="AI91" s="27">
        <v>45139</v>
      </c>
      <c r="AJ91" s="80" t="s">
        <v>310</v>
      </c>
      <c r="AK91" s="31"/>
      <c r="AL91" s="72">
        <v>42418</v>
      </c>
      <c r="AM91" s="49" t="s">
        <v>133</v>
      </c>
      <c r="AN91" s="217">
        <v>182350</v>
      </c>
      <c r="AO91" s="49" t="s">
        <v>134</v>
      </c>
      <c r="AP91" s="49">
        <v>900</v>
      </c>
      <c r="AQ91" s="49">
        <v>210</v>
      </c>
      <c r="AR91" s="49">
        <v>8</v>
      </c>
      <c r="AS91" s="49">
        <v>8</v>
      </c>
      <c r="AT91" s="49"/>
      <c r="AU91" s="49">
        <v>3</v>
      </c>
      <c r="AV91" s="18">
        <v>63.5</v>
      </c>
      <c r="AW91" s="49">
        <v>4</v>
      </c>
      <c r="AX91" s="34" t="s">
        <v>311</v>
      </c>
      <c r="AY91" s="34"/>
      <c r="AZ91" s="34">
        <v>74</v>
      </c>
      <c r="BA91" s="34">
        <v>72</v>
      </c>
      <c r="BB91" s="215">
        <v>785.01</v>
      </c>
      <c r="BC91" s="215"/>
      <c r="BD91" s="25"/>
      <c r="BE91" s="25"/>
      <c r="BF91" s="25"/>
      <c r="BG91" s="41">
        <v>47.39</v>
      </c>
      <c r="BH91" s="218">
        <v>76.17</v>
      </c>
      <c r="BI91" s="25"/>
    </row>
    <row r="92" spans="1:62" customFormat="1" ht="15" customHeight="1" x14ac:dyDescent="0.25">
      <c r="A92" s="49">
        <v>56</v>
      </c>
      <c r="B92" s="49">
        <v>859</v>
      </c>
      <c r="C92" s="275" t="s">
        <v>291</v>
      </c>
      <c r="D92" s="222"/>
      <c r="E92" s="222" t="s">
        <v>1215</v>
      </c>
      <c r="F92" s="213" t="s">
        <v>1138</v>
      </c>
      <c r="G92" s="80" t="s">
        <v>312</v>
      </c>
      <c r="H92" s="183">
        <v>24639</v>
      </c>
      <c r="I92" s="49" t="s">
        <v>313</v>
      </c>
      <c r="J92" s="49">
        <v>3351283270</v>
      </c>
      <c r="K92" s="217" t="s">
        <v>314</v>
      </c>
      <c r="L92" s="222"/>
      <c r="M92" s="218">
        <v>345.58</v>
      </c>
      <c r="N92" s="39">
        <v>346.88</v>
      </c>
      <c r="O92" s="39">
        <v>120</v>
      </c>
      <c r="P92" s="29"/>
      <c r="Q92" s="29"/>
      <c r="R92" s="29"/>
      <c r="S92" s="29"/>
      <c r="T92" s="29"/>
      <c r="U92" s="29"/>
      <c r="V92" s="29"/>
      <c r="W92" s="164">
        <v>1036.74</v>
      </c>
      <c r="X92" s="50">
        <v>2018</v>
      </c>
      <c r="Y92" s="42"/>
      <c r="Z92" s="42"/>
      <c r="AA92" s="219"/>
      <c r="AB92" s="217" t="s">
        <v>72</v>
      </c>
      <c r="AC92" s="220">
        <v>43313</v>
      </c>
      <c r="AD92" s="220">
        <v>43313</v>
      </c>
      <c r="AE92" s="220">
        <v>44773</v>
      </c>
      <c r="AF92" s="220">
        <v>46234</v>
      </c>
      <c r="AG92" s="213" t="s">
        <v>315</v>
      </c>
      <c r="AH92" s="27">
        <v>43313</v>
      </c>
      <c r="AI92" s="27">
        <v>43313</v>
      </c>
      <c r="AJ92" s="49" t="s">
        <v>316</v>
      </c>
      <c r="AK92" s="31"/>
      <c r="AL92" s="32">
        <v>42409</v>
      </c>
      <c r="AM92" s="49" t="s">
        <v>133</v>
      </c>
      <c r="AN92" s="217">
        <v>182350</v>
      </c>
      <c r="AO92" s="49" t="s">
        <v>134</v>
      </c>
      <c r="AP92" s="49">
        <v>900</v>
      </c>
      <c r="AQ92" s="49">
        <v>210</v>
      </c>
      <c r="AR92" s="49">
        <v>9</v>
      </c>
      <c r="AS92" s="49">
        <v>9</v>
      </c>
      <c r="AT92" s="49"/>
      <c r="AU92" s="49">
        <v>3</v>
      </c>
      <c r="AV92" s="18">
        <v>38.229999999999997</v>
      </c>
      <c r="AW92" s="49">
        <v>2.5</v>
      </c>
      <c r="AX92" s="34">
        <v>4.16</v>
      </c>
      <c r="AY92" s="34"/>
      <c r="AZ92" s="34">
        <v>42</v>
      </c>
      <c r="BA92" s="34">
        <v>40</v>
      </c>
      <c r="BB92" s="35">
        <v>490.63</v>
      </c>
      <c r="BC92" s="35"/>
      <c r="BD92" s="25"/>
      <c r="BE92" s="25"/>
      <c r="BF92" s="25"/>
      <c r="BG92" s="218">
        <v>31.03</v>
      </c>
      <c r="BH92" s="218">
        <v>57.13</v>
      </c>
      <c r="BI92" s="25"/>
    </row>
    <row r="93" spans="1:62" customFormat="1" ht="15" customHeight="1" x14ac:dyDescent="0.25">
      <c r="A93" s="49">
        <v>57</v>
      </c>
      <c r="B93" s="221">
        <v>809</v>
      </c>
      <c r="C93" s="275" t="s">
        <v>291</v>
      </c>
      <c r="D93" s="222"/>
      <c r="E93" s="222" t="s">
        <v>1152</v>
      </c>
      <c r="F93" s="213" t="s">
        <v>1138</v>
      </c>
      <c r="G93" s="213" t="s">
        <v>317</v>
      </c>
      <c r="H93" s="183">
        <v>25381</v>
      </c>
      <c r="I93" s="49" t="s">
        <v>71</v>
      </c>
      <c r="J93" s="49" t="s">
        <v>318</v>
      </c>
      <c r="K93" s="217" t="s">
        <v>319</v>
      </c>
      <c r="L93" s="222"/>
      <c r="M93" s="218">
        <v>346.3</v>
      </c>
      <c r="N93" s="39">
        <v>354.15</v>
      </c>
      <c r="O93" s="29"/>
      <c r="P93" s="29"/>
      <c r="Q93" s="29"/>
      <c r="R93" s="29"/>
      <c r="S93" s="29"/>
      <c r="T93" s="29"/>
      <c r="U93" s="29"/>
      <c r="V93" s="29"/>
      <c r="W93" s="164">
        <v>1038.9000000000001</v>
      </c>
      <c r="X93" s="50">
        <v>2016</v>
      </c>
      <c r="Y93" s="42"/>
      <c r="Z93" s="42"/>
      <c r="AA93" s="42" t="s">
        <v>320</v>
      </c>
      <c r="AB93" s="217" t="s">
        <v>72</v>
      </c>
      <c r="AC93" s="220">
        <v>42509</v>
      </c>
      <c r="AD93" s="220">
        <v>42522</v>
      </c>
      <c r="AE93" s="220">
        <v>43982</v>
      </c>
      <c r="AF93" s="220">
        <v>45443</v>
      </c>
      <c r="AG93" s="213" t="s">
        <v>321</v>
      </c>
      <c r="AH93" s="27">
        <v>42528</v>
      </c>
      <c r="AI93" s="27">
        <v>39600</v>
      </c>
      <c r="AJ93" s="31"/>
      <c r="AK93" s="31"/>
      <c r="AL93" s="32">
        <v>42418</v>
      </c>
      <c r="AM93" s="49" t="s">
        <v>133</v>
      </c>
      <c r="AN93" s="217">
        <v>182350</v>
      </c>
      <c r="AO93" s="49" t="s">
        <v>134</v>
      </c>
      <c r="AP93" s="49">
        <v>900</v>
      </c>
      <c r="AQ93" s="49">
        <v>210</v>
      </c>
      <c r="AR93" s="49">
        <v>10</v>
      </c>
      <c r="AS93" s="49">
        <v>10</v>
      </c>
      <c r="AT93" s="49"/>
      <c r="AU93" s="49">
        <v>3</v>
      </c>
      <c r="AV93" s="18">
        <v>37.229999999999997</v>
      </c>
      <c r="AW93" s="49">
        <v>2.5</v>
      </c>
      <c r="AX93" s="34">
        <v>3.81</v>
      </c>
      <c r="AY93" s="34"/>
      <c r="AZ93" s="34">
        <v>42</v>
      </c>
      <c r="BA93" s="34">
        <v>40</v>
      </c>
      <c r="BB93" s="35">
        <v>490.63</v>
      </c>
      <c r="BC93" s="35"/>
      <c r="BD93" s="25"/>
      <c r="BE93" s="25"/>
      <c r="BF93" s="25"/>
      <c r="BG93" s="218">
        <v>28.06</v>
      </c>
      <c r="BH93" s="218">
        <v>46.62</v>
      </c>
      <c r="BI93" s="25"/>
    </row>
    <row r="94" spans="1:62" customFormat="1" ht="15" customHeight="1" x14ac:dyDescent="0.25">
      <c r="A94" s="49">
        <v>352</v>
      </c>
      <c r="B94" s="221">
        <v>829</v>
      </c>
      <c r="C94" s="275" t="s">
        <v>291</v>
      </c>
      <c r="D94" s="222"/>
      <c r="E94" s="222" t="s">
        <v>1216</v>
      </c>
      <c r="F94" s="213" t="s">
        <v>1138</v>
      </c>
      <c r="G94" s="213" t="s">
        <v>322</v>
      </c>
      <c r="H94" s="183">
        <v>19825</v>
      </c>
      <c r="I94" s="49" t="s">
        <v>323</v>
      </c>
      <c r="J94" s="49" t="s">
        <v>324</v>
      </c>
      <c r="K94" s="222"/>
      <c r="L94" s="222"/>
      <c r="M94" s="218">
        <v>654.78</v>
      </c>
      <c r="N94" s="39">
        <v>664.15</v>
      </c>
      <c r="O94" s="39">
        <v>80</v>
      </c>
      <c r="P94" s="39">
        <v>81.14</v>
      </c>
      <c r="Q94" s="29"/>
      <c r="R94" s="29"/>
      <c r="S94" s="29"/>
      <c r="T94" s="29"/>
      <c r="U94" s="29"/>
      <c r="V94" s="29"/>
      <c r="W94" s="164">
        <f>666.86+1537.54</f>
        <v>2204.4</v>
      </c>
      <c r="X94" s="50">
        <v>2017</v>
      </c>
      <c r="Y94" s="42"/>
      <c r="Z94" s="42"/>
      <c r="AA94" s="42" t="s">
        <v>325</v>
      </c>
      <c r="AB94" s="217" t="s">
        <v>72</v>
      </c>
      <c r="AC94" s="220">
        <v>42829</v>
      </c>
      <c r="AD94" s="220">
        <v>42826</v>
      </c>
      <c r="AE94" s="220">
        <v>44286</v>
      </c>
      <c r="AF94" s="220">
        <v>45747</v>
      </c>
      <c r="AG94" s="213" t="s">
        <v>326</v>
      </c>
      <c r="AH94" s="27">
        <v>42830</v>
      </c>
      <c r="AI94" s="31"/>
      <c r="AJ94" s="31"/>
      <c r="AK94" s="31"/>
      <c r="AL94" s="32">
        <v>42409</v>
      </c>
      <c r="AM94" s="49" t="s">
        <v>133</v>
      </c>
      <c r="AN94" s="217">
        <v>182350</v>
      </c>
      <c r="AO94" s="49" t="s">
        <v>134</v>
      </c>
      <c r="AP94" s="49">
        <v>900</v>
      </c>
      <c r="AQ94" s="49">
        <v>210</v>
      </c>
      <c r="AR94" s="49">
        <v>11</v>
      </c>
      <c r="AS94" s="49">
        <v>11</v>
      </c>
      <c r="AT94" s="49" t="s">
        <v>327</v>
      </c>
      <c r="AU94" s="49">
        <v>3</v>
      </c>
      <c r="AV94" s="18">
        <v>62.75</v>
      </c>
      <c r="AW94" s="49">
        <v>4</v>
      </c>
      <c r="AX94" s="34">
        <v>4.04</v>
      </c>
      <c r="AY94" s="34"/>
      <c r="AZ94" s="34">
        <v>66</v>
      </c>
      <c r="BA94" s="34">
        <v>64</v>
      </c>
      <c r="BB94" s="215">
        <v>785.01</v>
      </c>
      <c r="BC94" s="215"/>
      <c r="BD94" s="25"/>
      <c r="BE94" s="25"/>
      <c r="BF94" s="25"/>
      <c r="BG94" s="41">
        <v>41.75</v>
      </c>
      <c r="BH94" s="218">
        <v>76.17</v>
      </c>
      <c r="BI94" s="25"/>
    </row>
    <row r="95" spans="1:62" customFormat="1" ht="15" customHeight="1" x14ac:dyDescent="0.25">
      <c r="A95" s="49">
        <v>59</v>
      </c>
      <c r="B95" s="221">
        <v>724</v>
      </c>
      <c r="C95" s="275" t="s">
        <v>291</v>
      </c>
      <c r="D95" s="222"/>
      <c r="E95" s="222" t="s">
        <v>1153</v>
      </c>
      <c r="F95" s="213" t="s">
        <v>1138</v>
      </c>
      <c r="G95" s="213" t="s">
        <v>328</v>
      </c>
      <c r="H95" s="183">
        <v>16871</v>
      </c>
      <c r="I95" s="49" t="s">
        <v>329</v>
      </c>
      <c r="J95" s="49" t="s">
        <v>330</v>
      </c>
      <c r="K95" s="222"/>
      <c r="L95" s="222"/>
      <c r="M95" s="218">
        <v>579.39</v>
      </c>
      <c r="N95" s="39"/>
      <c r="O95" s="29"/>
      <c r="P95" s="29"/>
      <c r="Q95" s="29"/>
      <c r="R95" s="29"/>
      <c r="S95" s="29"/>
      <c r="T95" s="29"/>
      <c r="U95" s="29"/>
      <c r="V95" s="29"/>
      <c r="W95" s="215">
        <v>1738.17</v>
      </c>
      <c r="X95" s="50">
        <v>2021</v>
      </c>
      <c r="Y95" s="42"/>
      <c r="Z95" s="42"/>
      <c r="AA95" s="42"/>
      <c r="AB95" s="217" t="s">
        <v>72</v>
      </c>
      <c r="AC95" s="220">
        <v>44483</v>
      </c>
      <c r="AD95" s="220">
        <v>44470</v>
      </c>
      <c r="AE95" s="220">
        <v>45930</v>
      </c>
      <c r="AF95" s="220">
        <v>47391</v>
      </c>
      <c r="AG95" s="213" t="s">
        <v>1054</v>
      </c>
      <c r="AH95" s="27">
        <v>44490</v>
      </c>
      <c r="AI95" s="31"/>
      <c r="AJ95" s="31"/>
      <c r="AK95" s="31"/>
      <c r="AL95" s="72">
        <v>42418</v>
      </c>
      <c r="AM95" s="49" t="s">
        <v>133</v>
      </c>
      <c r="AN95" s="217">
        <v>182350</v>
      </c>
      <c r="AO95" s="49" t="s">
        <v>134</v>
      </c>
      <c r="AP95" s="49">
        <v>900</v>
      </c>
      <c r="AQ95" s="49">
        <v>210</v>
      </c>
      <c r="AR95" s="49">
        <v>12</v>
      </c>
      <c r="AS95" s="49">
        <v>12</v>
      </c>
      <c r="AT95" s="49"/>
      <c r="AU95" s="49">
        <v>3</v>
      </c>
      <c r="AV95" s="18">
        <v>62.84</v>
      </c>
      <c r="AW95" s="49">
        <v>4</v>
      </c>
      <c r="AX95" s="34">
        <v>6.14</v>
      </c>
      <c r="AY95" s="34"/>
      <c r="AZ95" s="34">
        <v>67</v>
      </c>
      <c r="BA95" s="34">
        <v>65</v>
      </c>
      <c r="BB95" s="215">
        <v>785.01</v>
      </c>
      <c r="BC95" s="215"/>
      <c r="BD95" s="25"/>
      <c r="BE95" s="25"/>
      <c r="BF95" s="25"/>
      <c r="BG95" s="25"/>
      <c r="BH95" s="25"/>
      <c r="BI95" s="25"/>
    </row>
    <row r="96" spans="1:62" customFormat="1" ht="15" customHeight="1" x14ac:dyDescent="0.25">
      <c r="A96" s="49">
        <v>60</v>
      </c>
      <c r="B96" s="221"/>
      <c r="C96" s="275" t="s">
        <v>291</v>
      </c>
      <c r="D96" s="222"/>
      <c r="E96" s="222" t="s">
        <v>1154</v>
      </c>
      <c r="F96" s="213" t="s">
        <v>1140</v>
      </c>
      <c r="G96" s="213"/>
      <c r="H96" s="183"/>
      <c r="I96" s="49"/>
      <c r="J96" s="49"/>
      <c r="K96" s="222"/>
      <c r="L96" s="222"/>
      <c r="M96" s="218" t="s">
        <v>1140</v>
      </c>
      <c r="N96" s="39"/>
      <c r="O96" s="29"/>
      <c r="P96" s="29"/>
      <c r="Q96" s="29"/>
      <c r="R96" s="29"/>
      <c r="S96" s="29"/>
      <c r="T96" s="29"/>
      <c r="U96" s="29"/>
      <c r="V96" s="29"/>
      <c r="W96" s="215"/>
      <c r="X96" s="50"/>
      <c r="Y96" s="42"/>
      <c r="Z96" s="42"/>
      <c r="AA96" s="42"/>
      <c r="AB96" s="217" t="s">
        <v>72</v>
      </c>
      <c r="AC96" s="220"/>
      <c r="AD96" s="220"/>
      <c r="AE96" s="220"/>
      <c r="AF96" s="220"/>
      <c r="AG96" s="213"/>
      <c r="AH96" s="27"/>
      <c r="AI96" s="31"/>
      <c r="AJ96" s="49" t="s">
        <v>331</v>
      </c>
      <c r="AK96" s="31"/>
      <c r="AL96" s="32">
        <v>42409</v>
      </c>
      <c r="AM96" s="49" t="s">
        <v>133</v>
      </c>
      <c r="AN96" s="217">
        <v>182350</v>
      </c>
      <c r="AO96" s="49" t="s">
        <v>134</v>
      </c>
      <c r="AP96" s="49">
        <v>900</v>
      </c>
      <c r="AQ96" s="49">
        <v>210</v>
      </c>
      <c r="AR96" s="49">
        <v>13</v>
      </c>
      <c r="AS96" s="49">
        <v>13</v>
      </c>
      <c r="AT96" s="49"/>
      <c r="AU96" s="49">
        <v>3</v>
      </c>
      <c r="AV96" s="18">
        <v>30.82</v>
      </c>
      <c r="AW96" s="49">
        <v>2.5</v>
      </c>
      <c r="AX96" s="33"/>
      <c r="AY96" s="33"/>
      <c r="AZ96" s="34">
        <v>37</v>
      </c>
      <c r="BA96" s="34">
        <v>37</v>
      </c>
      <c r="BB96" s="35">
        <v>490.63</v>
      </c>
      <c r="BC96" s="35"/>
      <c r="BD96" s="36"/>
      <c r="BE96" s="23"/>
      <c r="BF96" s="49"/>
      <c r="BG96" s="41">
        <v>24.91</v>
      </c>
      <c r="BH96" s="218">
        <v>57.13</v>
      </c>
      <c r="BI96" s="25"/>
      <c r="BJ96" s="246"/>
    </row>
    <row r="97" spans="1:62" customFormat="1" ht="15" customHeight="1" x14ac:dyDescent="0.25">
      <c r="A97" s="49">
        <v>61</v>
      </c>
      <c r="B97" s="221">
        <v>863</v>
      </c>
      <c r="C97" s="275" t="s">
        <v>291</v>
      </c>
      <c r="D97" s="222"/>
      <c r="E97" s="222" t="s">
        <v>1155</v>
      </c>
      <c r="F97" s="80" t="s">
        <v>1140</v>
      </c>
      <c r="G97" s="80"/>
      <c r="H97" s="183"/>
      <c r="I97" s="49"/>
      <c r="J97" s="49"/>
      <c r="K97" s="217"/>
      <c r="L97" s="222"/>
      <c r="M97" s="218"/>
      <c r="N97" s="39"/>
      <c r="O97" s="29"/>
      <c r="P97" s="29"/>
      <c r="Q97" s="29"/>
      <c r="R97" s="41"/>
      <c r="S97" s="95"/>
      <c r="T97" s="95"/>
      <c r="U97" s="95"/>
      <c r="V97" s="29"/>
      <c r="W97" s="164"/>
      <c r="X97" s="50"/>
      <c r="Y97" s="42"/>
      <c r="Z97" s="42"/>
      <c r="AA97" s="219"/>
      <c r="AB97" s="217" t="s">
        <v>72</v>
      </c>
      <c r="AC97" s="220"/>
      <c r="AD97" s="220"/>
      <c r="AE97" s="220"/>
      <c r="AF97" s="220"/>
      <c r="AG97" s="213"/>
      <c r="AH97" s="27"/>
      <c r="AI97" s="27"/>
      <c r="AJ97" s="49" t="s">
        <v>332</v>
      </c>
      <c r="AK97" s="31"/>
      <c r="AL97" s="32">
        <v>42409</v>
      </c>
      <c r="AM97" s="49" t="s">
        <v>133</v>
      </c>
      <c r="AN97" s="217">
        <v>182350</v>
      </c>
      <c r="AO97" s="49" t="s">
        <v>134</v>
      </c>
      <c r="AP97" s="49">
        <v>900</v>
      </c>
      <c r="AQ97" s="49">
        <v>210</v>
      </c>
      <c r="AR97" s="49">
        <v>14</v>
      </c>
      <c r="AS97" s="49">
        <v>14</v>
      </c>
      <c r="AT97" s="49"/>
      <c r="AU97" s="49">
        <v>3</v>
      </c>
      <c r="AV97" s="18">
        <v>83.88</v>
      </c>
      <c r="AW97" s="49">
        <v>5</v>
      </c>
      <c r="AX97" s="34">
        <v>12.82</v>
      </c>
      <c r="AY97" s="34"/>
      <c r="AZ97" s="34">
        <v>91</v>
      </c>
      <c r="BA97" s="34">
        <v>86</v>
      </c>
      <c r="BB97" s="35">
        <v>981.27</v>
      </c>
      <c r="BC97" s="35"/>
      <c r="BD97" s="36"/>
      <c r="BE97" s="23"/>
      <c r="BF97" s="49"/>
      <c r="BG97" s="41">
        <v>62.31</v>
      </c>
      <c r="BH97" s="218">
        <v>95.21</v>
      </c>
      <c r="BI97" s="25"/>
      <c r="BJ97" s="246"/>
    </row>
    <row r="98" spans="1:62" customFormat="1" ht="15" customHeight="1" x14ac:dyDescent="0.25">
      <c r="A98" s="49">
        <v>62</v>
      </c>
      <c r="B98" s="221">
        <v>921</v>
      </c>
      <c r="C98" s="275" t="s">
        <v>291</v>
      </c>
      <c r="D98" s="222"/>
      <c r="E98" s="222" t="s">
        <v>1156</v>
      </c>
      <c r="F98" s="213" t="s">
        <v>1140</v>
      </c>
      <c r="G98" s="213"/>
      <c r="H98" s="183"/>
      <c r="I98" s="49"/>
      <c r="J98" s="49"/>
      <c r="K98" s="222"/>
      <c r="L98" s="222"/>
      <c r="M98" s="218"/>
      <c r="N98" s="39"/>
      <c r="O98" s="29"/>
      <c r="P98" s="29"/>
      <c r="Q98" s="29"/>
      <c r="R98" s="29"/>
      <c r="S98" s="29"/>
      <c r="T98" s="29"/>
      <c r="U98" s="29"/>
      <c r="V98" s="29"/>
      <c r="W98" s="164"/>
      <c r="X98" s="50"/>
      <c r="Y98" s="42"/>
      <c r="Z98" s="42"/>
      <c r="AA98" s="77"/>
      <c r="AB98" s="217" t="s">
        <v>72</v>
      </c>
      <c r="AC98" s="220"/>
      <c r="AD98" s="220"/>
      <c r="AE98" s="220"/>
      <c r="AF98" s="220"/>
      <c r="AG98" s="213"/>
      <c r="AH98" s="27"/>
      <c r="AI98" s="27"/>
      <c r="AJ98" s="49" t="s">
        <v>1018</v>
      </c>
      <c r="AK98" s="31"/>
      <c r="AL98" s="72">
        <v>42418</v>
      </c>
      <c r="AM98" s="49" t="s">
        <v>152</v>
      </c>
      <c r="AN98" s="217">
        <v>182350</v>
      </c>
      <c r="AO98" s="49" t="s">
        <v>134</v>
      </c>
      <c r="AP98" s="49">
        <v>900</v>
      </c>
      <c r="AQ98" s="49">
        <v>210</v>
      </c>
      <c r="AR98" s="49">
        <v>15</v>
      </c>
      <c r="AS98" s="49">
        <v>15</v>
      </c>
      <c r="AT98" s="49"/>
      <c r="AU98" s="49">
        <v>3</v>
      </c>
      <c r="AV98" s="18">
        <v>62.9</v>
      </c>
      <c r="AW98" s="49">
        <v>4</v>
      </c>
      <c r="AX98" s="34">
        <v>4.3</v>
      </c>
      <c r="AY98" s="34"/>
      <c r="AZ98" s="34">
        <v>74</v>
      </c>
      <c r="BA98" s="34">
        <v>72</v>
      </c>
      <c r="BB98" s="215">
        <v>785.01</v>
      </c>
      <c r="BC98" s="215"/>
      <c r="BD98" s="25"/>
      <c r="BE98" s="25"/>
      <c r="BF98" s="25"/>
      <c r="BG98" s="41">
        <v>49.07</v>
      </c>
      <c r="BH98" s="218">
        <v>76.17</v>
      </c>
      <c r="BI98" s="25"/>
      <c r="BJ98" s="246"/>
    </row>
    <row r="99" spans="1:62" customFormat="1" ht="15" customHeight="1" x14ac:dyDescent="0.25">
      <c r="A99" s="49">
        <v>63</v>
      </c>
      <c r="B99" s="221">
        <v>834</v>
      </c>
      <c r="C99" s="275" t="s">
        <v>291</v>
      </c>
      <c r="D99" s="222"/>
      <c r="E99" s="222" t="s">
        <v>1157</v>
      </c>
      <c r="F99" s="213" t="s">
        <v>1138</v>
      </c>
      <c r="G99" s="80" t="s">
        <v>334</v>
      </c>
      <c r="H99" s="183">
        <v>25934</v>
      </c>
      <c r="I99" s="49" t="s">
        <v>335</v>
      </c>
      <c r="J99" s="49">
        <v>3387657495</v>
      </c>
      <c r="K99" s="217" t="s">
        <v>336</v>
      </c>
      <c r="L99" s="222"/>
      <c r="M99" s="218">
        <v>353.43</v>
      </c>
      <c r="N99" s="39">
        <v>357.15</v>
      </c>
      <c r="O99" s="29"/>
      <c r="P99" s="29"/>
      <c r="Q99" s="29"/>
      <c r="R99" s="29"/>
      <c r="S99" s="29"/>
      <c r="T99" s="29"/>
      <c r="U99" s="29"/>
      <c r="V99" s="29"/>
      <c r="W99" s="164">
        <v>1060.29</v>
      </c>
      <c r="X99" s="50">
        <v>2017</v>
      </c>
      <c r="Y99" s="42"/>
      <c r="Z99" s="42"/>
      <c r="AA99" s="42"/>
      <c r="AB99" s="81" t="s">
        <v>72</v>
      </c>
      <c r="AC99" s="220">
        <v>42957</v>
      </c>
      <c r="AD99" s="220">
        <v>42948</v>
      </c>
      <c r="AE99" s="220">
        <v>44408</v>
      </c>
      <c r="AF99" s="220">
        <v>45869</v>
      </c>
      <c r="AG99" s="213" t="s">
        <v>337</v>
      </c>
      <c r="AH99" s="27">
        <v>42957</v>
      </c>
      <c r="AI99" s="27">
        <v>42948</v>
      </c>
      <c r="AJ99" s="49" t="s">
        <v>338</v>
      </c>
      <c r="AK99" s="31"/>
      <c r="AL99" s="32">
        <v>42418</v>
      </c>
      <c r="AM99" s="49" t="s">
        <v>152</v>
      </c>
      <c r="AN99" s="217">
        <v>182350</v>
      </c>
      <c r="AO99" s="49" t="s">
        <v>134</v>
      </c>
      <c r="AP99" s="49">
        <v>900</v>
      </c>
      <c r="AQ99" s="49">
        <v>210</v>
      </c>
      <c r="AR99" s="49">
        <v>16</v>
      </c>
      <c r="AS99" s="49">
        <v>16</v>
      </c>
      <c r="AT99" s="49"/>
      <c r="AU99" s="49">
        <v>3</v>
      </c>
      <c r="AV99" s="18">
        <v>38.229999999999997</v>
      </c>
      <c r="AW99" s="49">
        <v>2.5</v>
      </c>
      <c r="AX99" s="34">
        <v>4.16</v>
      </c>
      <c r="AY99" s="34"/>
      <c r="AZ99" s="34">
        <v>42</v>
      </c>
      <c r="BA99" s="34">
        <v>40</v>
      </c>
      <c r="BB99" s="35">
        <v>490.63</v>
      </c>
      <c r="BC99" s="35"/>
      <c r="BD99" s="25"/>
      <c r="BE99" s="25"/>
      <c r="BF99" s="25"/>
      <c r="BG99" s="41">
        <v>30.06</v>
      </c>
      <c r="BH99" s="218">
        <v>57.13</v>
      </c>
      <c r="BI99" s="25"/>
      <c r="BJ99" s="246"/>
    </row>
    <row r="100" spans="1:62" customFormat="1" ht="15" customHeight="1" x14ac:dyDescent="0.25">
      <c r="A100" s="49">
        <v>64</v>
      </c>
      <c r="B100" s="221">
        <v>800</v>
      </c>
      <c r="C100" s="275" t="s">
        <v>291</v>
      </c>
      <c r="D100" s="222"/>
      <c r="E100" s="222" t="s">
        <v>1158</v>
      </c>
      <c r="F100" s="213" t="s">
        <v>1138</v>
      </c>
      <c r="G100" s="213" t="s">
        <v>1107</v>
      </c>
      <c r="H100" s="183" t="s">
        <v>1108</v>
      </c>
      <c r="I100" s="49" t="s">
        <v>71</v>
      </c>
      <c r="J100" s="250">
        <v>3381747622</v>
      </c>
      <c r="K100" s="217" t="s">
        <v>1109</v>
      </c>
      <c r="L100" s="222"/>
      <c r="M100" s="218">
        <v>557</v>
      </c>
      <c r="N100" s="39"/>
      <c r="O100" s="29"/>
      <c r="P100" s="29"/>
      <c r="Q100" s="29"/>
      <c r="R100" s="29"/>
      <c r="S100" s="29"/>
      <c r="T100" s="29"/>
      <c r="U100" s="29"/>
      <c r="V100" s="29"/>
      <c r="W100" s="164">
        <v>1671</v>
      </c>
      <c r="X100" s="50">
        <v>2023</v>
      </c>
      <c r="Y100" s="42"/>
      <c r="Z100" s="42"/>
      <c r="AA100" s="42"/>
      <c r="AB100" s="249" t="s">
        <v>72</v>
      </c>
      <c r="AC100" s="220">
        <v>45230</v>
      </c>
      <c r="AD100" s="220">
        <v>45231</v>
      </c>
      <c r="AE100" s="220">
        <v>46691</v>
      </c>
      <c r="AF100" s="220">
        <v>48152</v>
      </c>
      <c r="AG100" s="213" t="s">
        <v>1110</v>
      </c>
      <c r="AH100" s="27">
        <v>45233</v>
      </c>
      <c r="AI100" s="32">
        <v>45231</v>
      </c>
      <c r="AJ100" s="80" t="s">
        <v>339</v>
      </c>
      <c r="AK100" s="31"/>
      <c r="AL100" s="72">
        <v>42418</v>
      </c>
      <c r="AM100" s="49" t="s">
        <v>152</v>
      </c>
      <c r="AN100" s="217">
        <v>182350</v>
      </c>
      <c r="AO100" s="49" t="s">
        <v>134</v>
      </c>
      <c r="AP100" s="49">
        <v>900</v>
      </c>
      <c r="AQ100" s="49">
        <v>210</v>
      </c>
      <c r="AR100" s="49">
        <v>17</v>
      </c>
      <c r="AS100" s="49">
        <v>17</v>
      </c>
      <c r="AT100" s="49"/>
      <c r="AU100" s="49">
        <v>3</v>
      </c>
      <c r="AV100" s="18">
        <v>37.229999999999997</v>
      </c>
      <c r="AW100" s="49">
        <v>2.5</v>
      </c>
      <c r="AX100" s="34">
        <v>3.81</v>
      </c>
      <c r="AY100" s="34"/>
      <c r="AZ100" s="34">
        <v>41</v>
      </c>
      <c r="BA100" s="34">
        <v>39</v>
      </c>
      <c r="BB100" s="35">
        <v>490.63</v>
      </c>
      <c r="BC100" s="35"/>
      <c r="BD100" s="36"/>
      <c r="BE100" s="41"/>
      <c r="BF100" s="49"/>
      <c r="BG100">
        <v>29.31</v>
      </c>
      <c r="BH100" s="218">
        <v>57.13</v>
      </c>
      <c r="BI100" s="25"/>
      <c r="BJ100" s="246"/>
    </row>
    <row r="101" spans="1:62" customFormat="1" ht="13.5" customHeight="1" x14ac:dyDescent="0.25">
      <c r="A101" s="49">
        <v>65</v>
      </c>
      <c r="B101" s="221">
        <v>939</v>
      </c>
      <c r="C101" s="275" t="s">
        <v>291</v>
      </c>
      <c r="D101" s="222"/>
      <c r="E101" s="222" t="s">
        <v>1159</v>
      </c>
      <c r="F101" s="213" t="s">
        <v>1138</v>
      </c>
      <c r="G101" s="213" t="s">
        <v>340</v>
      </c>
      <c r="H101" s="183">
        <v>16804</v>
      </c>
      <c r="I101" s="49" t="s">
        <v>71</v>
      </c>
      <c r="J101" s="49" t="s">
        <v>341</v>
      </c>
      <c r="K101" s="222"/>
      <c r="L101" s="222"/>
      <c r="M101" s="218">
        <v>628.76</v>
      </c>
      <c r="N101" s="39"/>
      <c r="O101" s="39"/>
      <c r="P101" s="39"/>
      <c r="Q101" s="29"/>
      <c r="R101" s="29"/>
      <c r="S101" s="29"/>
      <c r="T101" s="29"/>
      <c r="U101" s="29"/>
      <c r="V101" s="29"/>
      <c r="W101" s="215">
        <v>1346.18</v>
      </c>
      <c r="X101" s="50" t="s">
        <v>140</v>
      </c>
      <c r="Y101" s="42"/>
      <c r="Z101" s="42"/>
      <c r="AA101" s="75" t="s">
        <v>342</v>
      </c>
      <c r="AB101" s="217" t="s">
        <v>72</v>
      </c>
      <c r="AC101" s="220">
        <v>43831</v>
      </c>
      <c r="AD101" s="220">
        <v>43831</v>
      </c>
      <c r="AE101" s="220">
        <v>45291</v>
      </c>
      <c r="AF101" s="220">
        <v>46752</v>
      </c>
      <c r="AG101" s="213" t="s">
        <v>343</v>
      </c>
      <c r="AH101" s="27">
        <v>43835</v>
      </c>
      <c r="AI101" s="31"/>
      <c r="AJ101" s="49" t="s">
        <v>344</v>
      </c>
      <c r="AK101" s="31"/>
      <c r="AL101" s="32">
        <v>42410</v>
      </c>
      <c r="AM101" s="49" t="s">
        <v>152</v>
      </c>
      <c r="AN101" s="217">
        <v>182350</v>
      </c>
      <c r="AO101" s="49" t="s">
        <v>134</v>
      </c>
      <c r="AP101" s="49">
        <v>900</v>
      </c>
      <c r="AQ101" s="49">
        <v>210</v>
      </c>
      <c r="AR101" s="49">
        <v>18</v>
      </c>
      <c r="AS101" s="49">
        <v>18</v>
      </c>
      <c r="AT101" s="49"/>
      <c r="AU101" s="49">
        <v>3</v>
      </c>
      <c r="AV101" s="18">
        <v>58.4</v>
      </c>
      <c r="AW101" s="49">
        <v>4</v>
      </c>
      <c r="AX101" s="34">
        <v>4.04</v>
      </c>
      <c r="AY101" s="34"/>
      <c r="AZ101" s="34">
        <v>67</v>
      </c>
      <c r="BA101" s="34">
        <v>65</v>
      </c>
      <c r="BB101" s="215">
        <v>785.01</v>
      </c>
      <c r="BC101" s="215"/>
      <c r="BD101" s="25"/>
      <c r="BE101" s="25"/>
      <c r="BF101" s="25"/>
      <c r="BG101" s="41">
        <v>43.21</v>
      </c>
      <c r="BH101" s="218">
        <v>76.17</v>
      </c>
      <c r="BI101" s="25"/>
      <c r="BJ101" s="246"/>
    </row>
    <row r="102" spans="1:62" customFormat="1" ht="15" customHeight="1" x14ac:dyDescent="0.25">
      <c r="A102" s="49">
        <v>66</v>
      </c>
      <c r="B102" s="221">
        <v>920</v>
      </c>
      <c r="C102" s="275" t="s">
        <v>291</v>
      </c>
      <c r="D102" s="222"/>
      <c r="E102" s="222" t="s">
        <v>1160</v>
      </c>
      <c r="F102" s="213" t="s">
        <v>1138</v>
      </c>
      <c r="G102" s="80" t="s">
        <v>345</v>
      </c>
      <c r="H102" s="183">
        <v>28392</v>
      </c>
      <c r="I102" s="49" t="s">
        <v>346</v>
      </c>
      <c r="J102" s="49">
        <v>3284189430</v>
      </c>
      <c r="K102" s="217" t="s">
        <v>347</v>
      </c>
      <c r="L102" s="49"/>
      <c r="M102" s="218">
        <v>525.36</v>
      </c>
      <c r="N102" s="39"/>
      <c r="O102" s="29"/>
      <c r="P102" s="29"/>
      <c r="Q102" s="29"/>
      <c r="R102" s="29"/>
      <c r="S102" s="29"/>
      <c r="T102" s="29"/>
      <c r="U102" s="29"/>
      <c r="V102" s="29"/>
      <c r="W102" s="164">
        <v>1576.08</v>
      </c>
      <c r="X102" s="50">
        <v>2019</v>
      </c>
      <c r="Y102" s="42"/>
      <c r="Z102" s="42"/>
      <c r="AA102" s="42"/>
      <c r="AB102" s="217" t="s">
        <v>72</v>
      </c>
      <c r="AC102" s="220">
        <v>43739</v>
      </c>
      <c r="AD102" s="220">
        <v>43739</v>
      </c>
      <c r="AE102" s="220">
        <v>45199</v>
      </c>
      <c r="AF102" s="220">
        <v>46660</v>
      </c>
      <c r="AG102" s="213" t="s">
        <v>348</v>
      </c>
      <c r="AH102" s="27">
        <v>43761</v>
      </c>
      <c r="AI102" s="72">
        <v>43739</v>
      </c>
      <c r="AJ102" s="27" t="s">
        <v>349</v>
      </c>
      <c r="AK102" s="76"/>
      <c r="AL102" s="32">
        <v>42418</v>
      </c>
      <c r="AM102" s="49" t="s">
        <v>152</v>
      </c>
      <c r="AN102" s="217">
        <v>182350</v>
      </c>
      <c r="AO102" s="49" t="s">
        <v>134</v>
      </c>
      <c r="AP102" s="49">
        <v>900</v>
      </c>
      <c r="AQ102" s="49">
        <v>210</v>
      </c>
      <c r="AR102" s="49">
        <v>19</v>
      </c>
      <c r="AS102" s="49">
        <v>19</v>
      </c>
      <c r="AT102" s="49"/>
      <c r="AU102" s="49">
        <v>3</v>
      </c>
      <c r="AV102" s="18">
        <v>57.9</v>
      </c>
      <c r="AW102" s="49">
        <v>4</v>
      </c>
      <c r="AX102" s="34">
        <v>6.1</v>
      </c>
      <c r="AY102" s="34"/>
      <c r="AZ102" s="34">
        <v>67</v>
      </c>
      <c r="BA102" s="34">
        <v>65</v>
      </c>
      <c r="BB102" s="215">
        <v>785.01</v>
      </c>
      <c r="BC102" s="215"/>
      <c r="BD102" s="25"/>
      <c r="BE102" s="25"/>
      <c r="BF102" s="25"/>
      <c r="BG102" s="25"/>
      <c r="BH102" s="25"/>
      <c r="BI102" s="25"/>
    </row>
    <row r="103" spans="1:62" customFormat="1" ht="15" customHeight="1" x14ac:dyDescent="0.25">
      <c r="A103" s="49">
        <v>67</v>
      </c>
      <c r="B103" s="221">
        <v>740</v>
      </c>
      <c r="C103" s="275" t="s">
        <v>291</v>
      </c>
      <c r="D103" s="222"/>
      <c r="E103" s="222" t="s">
        <v>1161</v>
      </c>
      <c r="F103" s="213" t="s">
        <v>1138</v>
      </c>
      <c r="G103" s="213" t="s">
        <v>350</v>
      </c>
      <c r="H103" s="183">
        <v>23099</v>
      </c>
      <c r="I103" s="49" t="s">
        <v>351</v>
      </c>
      <c r="J103" s="49" t="s">
        <v>352</v>
      </c>
      <c r="K103" s="217" t="s">
        <v>353</v>
      </c>
      <c r="L103" s="222"/>
      <c r="M103" s="218">
        <v>333.96</v>
      </c>
      <c r="N103" s="39"/>
      <c r="O103" s="29"/>
      <c r="P103" s="29"/>
      <c r="Q103" s="29"/>
      <c r="R103" s="29"/>
      <c r="S103" s="29"/>
      <c r="T103" s="29"/>
      <c r="U103" s="29"/>
      <c r="V103" s="29"/>
      <c r="W103" s="215">
        <v>1001.88</v>
      </c>
      <c r="X103" s="50">
        <v>2022</v>
      </c>
      <c r="Y103" s="42"/>
      <c r="Z103" s="42"/>
      <c r="AA103" s="42"/>
      <c r="AB103" s="81" t="s">
        <v>72</v>
      </c>
      <c r="AC103" s="220">
        <v>44631</v>
      </c>
      <c r="AD103" s="220">
        <v>44621</v>
      </c>
      <c r="AE103" s="220">
        <v>46081</v>
      </c>
      <c r="AF103" s="220">
        <v>47542</v>
      </c>
      <c r="AG103" s="213" t="s">
        <v>1055</v>
      </c>
      <c r="AH103" s="27">
        <v>44636</v>
      </c>
      <c r="AI103" s="31"/>
      <c r="AJ103" s="31"/>
      <c r="AK103" s="31"/>
      <c r="AL103" s="72">
        <v>42418</v>
      </c>
      <c r="AM103" s="49" t="s">
        <v>152</v>
      </c>
      <c r="AN103" s="217">
        <v>182350</v>
      </c>
      <c r="AO103" s="49" t="s">
        <v>134</v>
      </c>
      <c r="AP103" s="49">
        <v>900</v>
      </c>
      <c r="AQ103" s="49">
        <v>210</v>
      </c>
      <c r="AR103" s="49">
        <v>20</v>
      </c>
      <c r="AS103" s="49">
        <v>20</v>
      </c>
      <c r="AT103" s="49"/>
      <c r="AU103" s="49">
        <v>3</v>
      </c>
      <c r="AV103" s="18">
        <v>30.82</v>
      </c>
      <c r="AW103" s="49">
        <v>2.5</v>
      </c>
      <c r="AX103" s="33"/>
      <c r="AY103" s="33"/>
      <c r="AZ103" s="34">
        <v>36</v>
      </c>
      <c r="BA103" s="34">
        <v>36</v>
      </c>
      <c r="BB103" s="35">
        <v>490.63</v>
      </c>
      <c r="BC103" s="35"/>
      <c r="BD103" s="36"/>
      <c r="BE103" s="23"/>
      <c r="BF103" s="96"/>
      <c r="BG103" s="25"/>
      <c r="BH103" s="25"/>
      <c r="BI103" s="25"/>
    </row>
    <row r="104" spans="1:62" customFormat="1" ht="15" customHeight="1" x14ac:dyDescent="0.25">
      <c r="A104" s="49">
        <v>68</v>
      </c>
      <c r="B104" s="221">
        <v>68</v>
      </c>
      <c r="C104" s="275" t="s">
        <v>291</v>
      </c>
      <c r="D104" s="222"/>
      <c r="E104" s="222" t="s">
        <v>1162</v>
      </c>
      <c r="F104" s="213" t="s">
        <v>1138</v>
      </c>
      <c r="G104" s="213" t="s">
        <v>354</v>
      </c>
      <c r="H104" s="183">
        <v>10381</v>
      </c>
      <c r="I104" s="49" t="s">
        <v>329</v>
      </c>
      <c r="J104" s="49" t="s">
        <v>355</v>
      </c>
      <c r="K104" s="49"/>
      <c r="L104" s="49"/>
      <c r="M104" s="218">
        <v>271.24</v>
      </c>
      <c r="N104" s="39"/>
      <c r="O104" s="29"/>
      <c r="P104" s="29"/>
      <c r="Q104" s="29"/>
      <c r="R104" s="218">
        <v>561.67999999999995</v>
      </c>
      <c r="S104" s="218">
        <v>594.37</v>
      </c>
      <c r="T104" s="30"/>
      <c r="U104" s="30"/>
      <c r="V104" s="29"/>
      <c r="W104" s="215">
        <v>506.9</v>
      </c>
      <c r="X104" s="50">
        <v>2003</v>
      </c>
      <c r="Y104" s="42"/>
      <c r="Z104" s="42"/>
      <c r="AA104" s="49" t="s">
        <v>356</v>
      </c>
      <c r="AB104" s="217" t="s">
        <v>72</v>
      </c>
      <c r="AC104" s="220">
        <v>37803</v>
      </c>
      <c r="AD104" s="220">
        <v>37803</v>
      </c>
      <c r="AE104" s="220">
        <v>40724</v>
      </c>
      <c r="AF104" s="220">
        <v>40724</v>
      </c>
      <c r="AG104" s="213" t="s">
        <v>357</v>
      </c>
      <c r="AH104" s="220">
        <v>41441</v>
      </c>
      <c r="AI104" s="113">
        <v>22387</v>
      </c>
      <c r="AJ104" s="76"/>
      <c r="AK104" s="76"/>
      <c r="AL104" s="72">
        <v>42418</v>
      </c>
      <c r="AM104" s="49" t="s">
        <v>152</v>
      </c>
      <c r="AN104" s="217">
        <v>182350</v>
      </c>
      <c r="AO104" s="49" t="s">
        <v>134</v>
      </c>
      <c r="AP104" s="49">
        <v>900</v>
      </c>
      <c r="AQ104" s="49">
        <v>210</v>
      </c>
      <c r="AR104" s="49">
        <v>21</v>
      </c>
      <c r="AS104" s="49">
        <v>21</v>
      </c>
      <c r="AT104" s="49"/>
      <c r="AU104" s="49">
        <v>3</v>
      </c>
      <c r="AV104" s="18">
        <v>83.88</v>
      </c>
      <c r="AW104" s="49">
        <v>5</v>
      </c>
      <c r="AX104" s="49">
        <v>12.82</v>
      </c>
      <c r="AY104" s="49"/>
      <c r="AZ104" s="34">
        <v>92</v>
      </c>
      <c r="BA104" s="34">
        <v>87</v>
      </c>
      <c r="BB104" s="35">
        <v>981.27</v>
      </c>
      <c r="BC104" s="35"/>
      <c r="BD104" s="25"/>
      <c r="BE104" s="25"/>
      <c r="BF104" s="25"/>
      <c r="BG104" s="218">
        <v>64.569999999999993</v>
      </c>
      <c r="BH104" s="218">
        <v>62.15</v>
      </c>
      <c r="BI104" s="25"/>
      <c r="BJ104" s="246"/>
    </row>
    <row r="105" spans="1:62" customFormat="1" ht="15" customHeight="1" x14ac:dyDescent="0.25">
      <c r="A105" s="49">
        <v>69</v>
      </c>
      <c r="B105" s="221">
        <v>757</v>
      </c>
      <c r="C105" s="275" t="s">
        <v>291</v>
      </c>
      <c r="D105" s="222"/>
      <c r="E105" s="222" t="s">
        <v>1217</v>
      </c>
      <c r="F105" s="213" t="s">
        <v>1138</v>
      </c>
      <c r="G105" s="80" t="s">
        <v>358</v>
      </c>
      <c r="H105" s="183">
        <v>21125</v>
      </c>
      <c r="I105" s="49" t="s">
        <v>71</v>
      </c>
      <c r="J105" s="49">
        <v>3683646753</v>
      </c>
      <c r="K105" s="217" t="s">
        <v>359</v>
      </c>
      <c r="L105" s="222"/>
      <c r="M105" s="218">
        <v>748.21</v>
      </c>
      <c r="N105" s="39"/>
      <c r="O105" s="218">
        <v>120</v>
      </c>
      <c r="P105" s="29"/>
      <c r="Q105" s="29"/>
      <c r="R105" s="29"/>
      <c r="S105" s="29"/>
      <c r="T105" s="29"/>
      <c r="U105" s="29"/>
      <c r="V105" s="29"/>
      <c r="W105" s="215">
        <v>2244.63</v>
      </c>
      <c r="X105" s="50">
        <v>2022</v>
      </c>
      <c r="Y105" s="42"/>
      <c r="Z105" s="42"/>
      <c r="AA105" s="42"/>
      <c r="AB105" s="217" t="s">
        <v>72</v>
      </c>
      <c r="AC105" s="220">
        <v>44811</v>
      </c>
      <c r="AD105" s="220">
        <v>44774</v>
      </c>
      <c r="AE105" s="220">
        <v>46234</v>
      </c>
      <c r="AF105" s="220">
        <v>47695</v>
      </c>
      <c r="AG105" s="213" t="s">
        <v>1056</v>
      </c>
      <c r="AH105" s="27">
        <v>44813</v>
      </c>
      <c r="AI105" s="27">
        <v>41852</v>
      </c>
      <c r="AJ105" s="49" t="s">
        <v>360</v>
      </c>
      <c r="AK105" s="31"/>
      <c r="AL105" s="72">
        <v>42418</v>
      </c>
      <c r="AM105" s="49" t="s">
        <v>166</v>
      </c>
      <c r="AN105" s="217">
        <v>182350</v>
      </c>
      <c r="AO105" s="49" t="s">
        <v>134</v>
      </c>
      <c r="AP105" s="49">
        <v>900</v>
      </c>
      <c r="AQ105" s="49">
        <v>210</v>
      </c>
      <c r="AR105" s="49">
        <v>22</v>
      </c>
      <c r="AS105" s="49">
        <v>22</v>
      </c>
      <c r="AT105" s="49" t="s">
        <v>361</v>
      </c>
      <c r="AU105" s="49">
        <v>3</v>
      </c>
      <c r="AV105" s="18">
        <v>68.67</v>
      </c>
      <c r="AW105" s="49">
        <v>4</v>
      </c>
      <c r="AX105" s="34">
        <v>4.45</v>
      </c>
      <c r="AY105" s="34"/>
      <c r="AZ105" s="34">
        <v>74</v>
      </c>
      <c r="BA105" s="34">
        <v>72</v>
      </c>
      <c r="BB105" s="215">
        <v>785.01</v>
      </c>
      <c r="BC105" s="215"/>
      <c r="BD105" s="36">
        <v>43678</v>
      </c>
      <c r="BE105" s="23">
        <v>6463.0699999999988</v>
      </c>
      <c r="BF105" s="97">
        <v>6463.0699999999988</v>
      </c>
      <c r="BG105" s="25"/>
      <c r="BH105" s="25"/>
      <c r="BI105" s="25"/>
    </row>
    <row r="106" spans="1:62" customFormat="1" ht="15" customHeight="1" x14ac:dyDescent="0.25">
      <c r="A106" s="49">
        <v>70</v>
      </c>
      <c r="B106" s="221"/>
      <c r="C106" s="275" t="s">
        <v>291</v>
      </c>
      <c r="D106" s="222"/>
      <c r="E106" s="222" t="s">
        <v>1163</v>
      </c>
      <c r="F106" s="213" t="s">
        <v>1138</v>
      </c>
      <c r="G106" s="80" t="s">
        <v>1009</v>
      </c>
      <c r="H106" s="183">
        <v>25813</v>
      </c>
      <c r="I106" s="49" t="s">
        <v>71</v>
      </c>
      <c r="J106" s="49">
        <v>3382044031</v>
      </c>
      <c r="K106" s="217" t="s">
        <v>1010</v>
      </c>
      <c r="L106" s="222"/>
      <c r="M106" s="218">
        <v>430</v>
      </c>
      <c r="N106" s="39"/>
      <c r="O106" s="29"/>
      <c r="P106" s="29"/>
      <c r="Q106" s="29"/>
      <c r="R106" s="29"/>
      <c r="S106" s="29"/>
      <c r="T106" s="29"/>
      <c r="U106" s="29"/>
      <c r="V106" s="29"/>
      <c r="W106" s="164">
        <v>1290</v>
      </c>
      <c r="X106" s="50">
        <v>2022</v>
      </c>
      <c r="Y106" s="42"/>
      <c r="Z106" s="42"/>
      <c r="AA106" s="42"/>
      <c r="AB106" s="217" t="s">
        <v>72</v>
      </c>
      <c r="AC106" s="220">
        <v>44593</v>
      </c>
      <c r="AD106" s="220">
        <v>44593</v>
      </c>
      <c r="AE106" s="220">
        <v>46053</v>
      </c>
      <c r="AF106" s="220"/>
      <c r="AG106" s="213" t="s">
        <v>1011</v>
      </c>
      <c r="AH106" s="27"/>
      <c r="AI106" s="27">
        <v>44593</v>
      </c>
      <c r="AJ106" s="49" t="s">
        <v>362</v>
      </c>
      <c r="AK106" s="31"/>
      <c r="AL106" s="72">
        <v>42409</v>
      </c>
      <c r="AM106" s="49" t="s">
        <v>166</v>
      </c>
      <c r="AN106" s="217">
        <v>182350</v>
      </c>
      <c r="AO106" s="49" t="s">
        <v>134</v>
      </c>
      <c r="AP106" s="49">
        <v>900</v>
      </c>
      <c r="AQ106" s="49">
        <v>210</v>
      </c>
      <c r="AR106" s="49">
        <v>23</v>
      </c>
      <c r="AS106" s="49">
        <v>23</v>
      </c>
      <c r="AT106" s="49"/>
      <c r="AU106" s="49">
        <v>3</v>
      </c>
      <c r="AV106" s="18">
        <v>38.229999999999997</v>
      </c>
      <c r="AW106" s="49">
        <v>2.5</v>
      </c>
      <c r="AX106" s="34">
        <v>4.16</v>
      </c>
      <c r="AY106" s="34"/>
      <c r="AZ106" s="34">
        <v>42</v>
      </c>
      <c r="BA106" s="34">
        <v>40</v>
      </c>
      <c r="BB106" s="35">
        <v>490.63</v>
      </c>
      <c r="BC106" s="35"/>
      <c r="BD106" s="36"/>
      <c r="BE106" s="30"/>
      <c r="BF106" s="49"/>
      <c r="BG106" s="218">
        <v>31.03</v>
      </c>
      <c r="BH106" s="218">
        <v>46.62</v>
      </c>
      <c r="BI106" s="25"/>
      <c r="BJ106" s="246"/>
    </row>
    <row r="107" spans="1:62" customFormat="1" ht="15" customHeight="1" x14ac:dyDescent="0.25">
      <c r="A107" s="49">
        <v>71</v>
      </c>
      <c r="B107" s="49"/>
      <c r="C107" s="275" t="s">
        <v>291</v>
      </c>
      <c r="D107" s="222"/>
      <c r="E107" s="222" t="s">
        <v>1164</v>
      </c>
      <c r="F107" s="213" t="s">
        <v>1138</v>
      </c>
      <c r="G107" s="213"/>
      <c r="H107" s="183"/>
      <c r="I107" s="49"/>
      <c r="J107" s="49"/>
      <c r="K107" s="217"/>
      <c r="L107" s="49"/>
      <c r="M107" s="218" t="s">
        <v>1140</v>
      </c>
      <c r="N107" s="39"/>
      <c r="O107" s="29"/>
      <c r="P107" s="29"/>
      <c r="Q107" s="29"/>
      <c r="R107" s="29"/>
      <c r="S107" s="29"/>
      <c r="T107" s="29"/>
      <c r="U107" s="29"/>
      <c r="V107" s="29"/>
      <c r="W107" s="215"/>
      <c r="X107" s="50"/>
      <c r="Y107" s="42"/>
      <c r="Z107" s="42"/>
      <c r="AA107" s="42"/>
      <c r="AB107" s="217" t="s">
        <v>72</v>
      </c>
      <c r="AC107" s="220"/>
      <c r="AD107" s="220"/>
      <c r="AE107" s="220"/>
      <c r="AF107" s="220"/>
      <c r="AG107" s="213"/>
      <c r="AH107" s="27"/>
      <c r="AI107" s="27"/>
      <c r="AJ107" s="213" t="s">
        <v>1012</v>
      </c>
      <c r="AK107" s="31"/>
      <c r="AL107" s="32">
        <v>42409</v>
      </c>
      <c r="AM107" s="49" t="s">
        <v>166</v>
      </c>
      <c r="AN107" s="217">
        <v>182350</v>
      </c>
      <c r="AO107" s="49" t="s">
        <v>134</v>
      </c>
      <c r="AP107" s="49">
        <v>900</v>
      </c>
      <c r="AQ107" s="49">
        <v>210</v>
      </c>
      <c r="AR107" s="49">
        <v>24</v>
      </c>
      <c r="AS107" s="49">
        <v>24</v>
      </c>
      <c r="AT107" s="49"/>
      <c r="AU107" s="49">
        <v>3</v>
      </c>
      <c r="AV107" s="18">
        <v>37.229999999999997</v>
      </c>
      <c r="AW107" s="49">
        <v>2.5</v>
      </c>
      <c r="AX107" s="34">
        <v>3.81</v>
      </c>
      <c r="AY107" s="34"/>
      <c r="AZ107" s="34">
        <v>41</v>
      </c>
      <c r="BA107" s="34">
        <v>39</v>
      </c>
      <c r="BB107" s="215">
        <v>490.63</v>
      </c>
      <c r="BC107" s="215"/>
      <c r="BD107" s="25"/>
      <c r="BE107" s="25"/>
      <c r="BF107" s="25"/>
      <c r="BG107" s="41">
        <v>30.87</v>
      </c>
      <c r="BH107" s="218">
        <v>57.13</v>
      </c>
      <c r="BI107" s="25"/>
      <c r="BJ107" s="246"/>
    </row>
    <row r="108" spans="1:62" customFormat="1" ht="15" customHeight="1" x14ac:dyDescent="0.25">
      <c r="A108" s="49">
        <v>72</v>
      </c>
      <c r="B108" s="49"/>
      <c r="C108" s="275" t="s">
        <v>291</v>
      </c>
      <c r="D108" s="222"/>
      <c r="E108" s="222" t="s">
        <v>1165</v>
      </c>
      <c r="F108" s="213" t="s">
        <v>1138</v>
      </c>
      <c r="G108" s="213" t="s">
        <v>1019</v>
      </c>
      <c r="H108" s="183">
        <v>31889</v>
      </c>
      <c r="I108" s="49" t="s">
        <v>71</v>
      </c>
      <c r="J108" s="49">
        <v>3355756632</v>
      </c>
      <c r="K108" s="217" t="s">
        <v>1020</v>
      </c>
      <c r="L108" s="222"/>
      <c r="M108" s="218">
        <v>655</v>
      </c>
      <c r="N108" s="39"/>
      <c r="O108" s="29"/>
      <c r="P108" s="29"/>
      <c r="Q108" s="29"/>
      <c r="R108" s="29"/>
      <c r="S108" s="29"/>
      <c r="T108" s="29"/>
      <c r="U108" s="29"/>
      <c r="V108" s="29"/>
      <c r="W108" s="215">
        <v>1965</v>
      </c>
      <c r="X108" s="50">
        <v>2022</v>
      </c>
      <c r="Y108" s="42"/>
      <c r="Z108" s="42"/>
      <c r="AA108" s="42"/>
      <c r="AB108" s="217" t="s">
        <v>72</v>
      </c>
      <c r="AC108" s="220">
        <v>44652</v>
      </c>
      <c r="AD108" s="220">
        <v>44652</v>
      </c>
      <c r="AE108" s="220">
        <v>46082</v>
      </c>
      <c r="AF108" s="220"/>
      <c r="AG108" s="213" t="s">
        <v>1021</v>
      </c>
      <c r="AH108" s="27">
        <v>44656</v>
      </c>
      <c r="AI108" s="27">
        <v>44652</v>
      </c>
      <c r="AJ108" s="49" t="s">
        <v>363</v>
      </c>
      <c r="AK108" s="31"/>
      <c r="AL108" s="32">
        <v>42409</v>
      </c>
      <c r="AM108" s="49" t="s">
        <v>166</v>
      </c>
      <c r="AN108" s="217">
        <v>182350</v>
      </c>
      <c r="AO108" s="49" t="s">
        <v>134</v>
      </c>
      <c r="AP108" s="49">
        <v>900</v>
      </c>
      <c r="AQ108" s="49">
        <v>210</v>
      </c>
      <c r="AR108" s="49">
        <v>25</v>
      </c>
      <c r="AS108" s="49">
        <v>25</v>
      </c>
      <c r="AT108" s="49"/>
      <c r="AU108" s="49">
        <v>3</v>
      </c>
      <c r="AV108" s="18">
        <v>62.75</v>
      </c>
      <c r="AW108" s="49">
        <v>4</v>
      </c>
      <c r="AX108" s="34">
        <v>4.04</v>
      </c>
      <c r="AY108" s="34"/>
      <c r="AZ108" s="34">
        <v>66</v>
      </c>
      <c r="BA108" s="34">
        <v>64</v>
      </c>
      <c r="BB108" s="35">
        <v>785.01</v>
      </c>
      <c r="BC108" s="35"/>
      <c r="BD108" s="25"/>
      <c r="BE108" s="25"/>
      <c r="BF108" s="25"/>
      <c r="BG108" s="25"/>
      <c r="BH108" s="25"/>
      <c r="BI108" s="25"/>
    </row>
    <row r="109" spans="1:62" customFormat="1" ht="15" customHeight="1" x14ac:dyDescent="0.25">
      <c r="A109" s="49">
        <v>73</v>
      </c>
      <c r="B109" s="221"/>
      <c r="C109" s="275" t="s">
        <v>291</v>
      </c>
      <c r="D109" s="222"/>
      <c r="E109" s="222" t="s">
        <v>1166</v>
      </c>
      <c r="F109" s="213" t="s">
        <v>1138</v>
      </c>
      <c r="G109" s="213" t="s">
        <v>1001</v>
      </c>
      <c r="H109" s="183">
        <v>32350</v>
      </c>
      <c r="I109" s="49" t="s">
        <v>1002</v>
      </c>
      <c r="J109" s="49"/>
      <c r="K109" s="222"/>
      <c r="L109" s="222"/>
      <c r="M109" s="218">
        <v>526.24</v>
      </c>
      <c r="N109" s="39"/>
      <c r="O109" s="39"/>
      <c r="P109" s="39"/>
      <c r="Q109" s="29"/>
      <c r="R109" s="29"/>
      <c r="S109" s="29"/>
      <c r="T109" s="29"/>
      <c r="U109" s="29"/>
      <c r="V109" s="29"/>
      <c r="W109" s="218">
        <v>1578.72</v>
      </c>
      <c r="X109" s="254">
        <v>2020</v>
      </c>
      <c r="Y109" s="215"/>
      <c r="Z109" s="42"/>
      <c r="AA109" s="25"/>
      <c r="AB109" s="217" t="s">
        <v>72</v>
      </c>
      <c r="AC109" s="220">
        <v>44137</v>
      </c>
      <c r="AD109" s="220">
        <v>44136</v>
      </c>
      <c r="AE109" s="220">
        <v>45596</v>
      </c>
      <c r="AF109" s="220"/>
      <c r="AG109" s="213"/>
      <c r="AH109" s="31"/>
      <c r="AI109" s="27"/>
      <c r="AJ109" s="49" t="s">
        <v>364</v>
      </c>
      <c r="AK109" s="31"/>
      <c r="AL109" s="72">
        <v>42418</v>
      </c>
      <c r="AM109" s="49" t="s">
        <v>166</v>
      </c>
      <c r="AN109" s="217">
        <v>182350</v>
      </c>
      <c r="AO109" s="49" t="s">
        <v>134</v>
      </c>
      <c r="AP109" s="49">
        <v>900</v>
      </c>
      <c r="AQ109" s="49">
        <v>210</v>
      </c>
      <c r="AR109" s="49">
        <v>26</v>
      </c>
      <c r="AS109" s="49">
        <v>26</v>
      </c>
      <c r="AT109" s="49"/>
      <c r="AU109" s="49">
        <v>3</v>
      </c>
      <c r="AV109" s="18">
        <v>56.45</v>
      </c>
      <c r="AW109" s="49">
        <v>4</v>
      </c>
      <c r="AX109" s="34">
        <v>6.14</v>
      </c>
      <c r="AY109" s="34"/>
      <c r="AZ109" s="34">
        <v>66</v>
      </c>
      <c r="BA109" s="34">
        <v>64</v>
      </c>
      <c r="BB109" s="215">
        <v>785.01</v>
      </c>
      <c r="BC109" s="215"/>
      <c r="BD109" s="36"/>
      <c r="BE109" s="41"/>
      <c r="BF109" s="49"/>
      <c r="BG109" s="25"/>
      <c r="BH109" s="25"/>
      <c r="BI109" s="25"/>
    </row>
    <row r="110" spans="1:62" customFormat="1" ht="15" customHeight="1" x14ac:dyDescent="0.25">
      <c r="A110" s="49">
        <v>74</v>
      </c>
      <c r="B110" s="221">
        <v>785</v>
      </c>
      <c r="C110" s="275" t="s">
        <v>291</v>
      </c>
      <c r="D110" s="222"/>
      <c r="E110" s="222" t="s">
        <v>1167</v>
      </c>
      <c r="F110" s="213" t="s">
        <v>1138</v>
      </c>
      <c r="G110" s="80" t="s">
        <v>365</v>
      </c>
      <c r="H110" s="183">
        <v>21484</v>
      </c>
      <c r="I110" s="49" t="s">
        <v>366</v>
      </c>
      <c r="J110" s="49">
        <v>3495479935</v>
      </c>
      <c r="K110" s="222"/>
      <c r="L110" s="222"/>
      <c r="M110" s="218">
        <v>292.79000000000002</v>
      </c>
      <c r="N110" s="39">
        <v>299.19</v>
      </c>
      <c r="O110" s="29"/>
      <c r="P110" s="29"/>
      <c r="Q110" s="29"/>
      <c r="R110" s="29"/>
      <c r="S110" s="29"/>
      <c r="T110" s="29"/>
      <c r="U110" s="29"/>
      <c r="V110" s="29"/>
      <c r="W110" s="164">
        <v>878.37</v>
      </c>
      <c r="X110" s="50">
        <v>2015</v>
      </c>
      <c r="Y110" s="92"/>
      <c r="Z110" s="51"/>
      <c r="AA110" s="42"/>
      <c r="AB110" s="217" t="s">
        <v>72</v>
      </c>
      <c r="AC110" s="220">
        <v>42117</v>
      </c>
      <c r="AD110" s="220">
        <v>42125</v>
      </c>
      <c r="AE110" s="220">
        <v>43585</v>
      </c>
      <c r="AF110" s="220">
        <v>45046</v>
      </c>
      <c r="AG110" s="213" t="s">
        <v>367</v>
      </c>
      <c r="AH110" s="27">
        <v>42130</v>
      </c>
      <c r="AI110" s="27">
        <v>42125</v>
      </c>
      <c r="AJ110" s="49" t="s">
        <v>368</v>
      </c>
      <c r="AK110" s="31"/>
      <c r="AL110" s="72">
        <v>42418</v>
      </c>
      <c r="AM110" s="49" t="s">
        <v>166</v>
      </c>
      <c r="AN110" s="217">
        <v>182350</v>
      </c>
      <c r="AO110" s="49" t="s">
        <v>134</v>
      </c>
      <c r="AP110" s="49">
        <v>900</v>
      </c>
      <c r="AQ110" s="49">
        <v>210</v>
      </c>
      <c r="AR110" s="49">
        <v>27</v>
      </c>
      <c r="AS110" s="49">
        <v>27</v>
      </c>
      <c r="AT110" s="49"/>
      <c r="AU110" s="49">
        <v>3</v>
      </c>
      <c r="AV110" s="18">
        <v>30.82</v>
      </c>
      <c r="AW110" s="49">
        <v>2.5</v>
      </c>
      <c r="AX110" s="33"/>
      <c r="AY110" s="33"/>
      <c r="AZ110" s="34">
        <v>37</v>
      </c>
      <c r="BA110" s="34">
        <v>37</v>
      </c>
      <c r="BB110" s="35">
        <v>490.63</v>
      </c>
      <c r="BC110" s="35"/>
      <c r="BD110" s="36"/>
      <c r="BE110" s="41"/>
      <c r="BF110" s="49"/>
      <c r="BG110" s="25"/>
      <c r="BH110" s="25"/>
      <c r="BI110" s="25"/>
    </row>
    <row r="111" spans="1:62" customFormat="1" ht="15" customHeight="1" x14ac:dyDescent="0.25">
      <c r="A111" s="49">
        <v>75</v>
      </c>
      <c r="B111" s="221"/>
      <c r="C111" s="275" t="s">
        <v>291</v>
      </c>
      <c r="D111" s="222"/>
      <c r="E111" s="222" t="s">
        <v>1168</v>
      </c>
      <c r="F111" s="213" t="s">
        <v>1138</v>
      </c>
      <c r="G111" s="213" t="s">
        <v>1111</v>
      </c>
      <c r="H111" s="183">
        <v>25474</v>
      </c>
      <c r="I111" s="49" t="s">
        <v>1112</v>
      </c>
      <c r="J111" s="250">
        <v>3287385023</v>
      </c>
      <c r="K111" s="217" t="s">
        <v>1113</v>
      </c>
      <c r="L111" s="222"/>
      <c r="M111" s="218">
        <v>940</v>
      </c>
      <c r="N111" s="39"/>
      <c r="O111" s="29"/>
      <c r="P111" s="29"/>
      <c r="Q111" s="29"/>
      <c r="R111" s="29"/>
      <c r="S111" s="29"/>
      <c r="T111" s="29"/>
      <c r="U111" s="29"/>
      <c r="V111" s="29"/>
      <c r="W111" s="215">
        <v>2820</v>
      </c>
      <c r="X111" s="50">
        <v>2023</v>
      </c>
      <c r="Y111" s="42"/>
      <c r="Z111" s="42"/>
      <c r="AA111" s="42"/>
      <c r="AB111" s="217" t="s">
        <v>72</v>
      </c>
      <c r="AC111" s="220">
        <v>45257</v>
      </c>
      <c r="AD111" s="220">
        <v>45261</v>
      </c>
      <c r="AE111" s="220">
        <v>46721</v>
      </c>
      <c r="AF111" s="220">
        <v>48182</v>
      </c>
      <c r="AG111" s="213" t="s">
        <v>1114</v>
      </c>
      <c r="AH111" s="27">
        <v>45260</v>
      </c>
      <c r="AI111" s="27">
        <v>45261</v>
      </c>
      <c r="AJ111" s="49" t="s">
        <v>369</v>
      </c>
      <c r="AK111" s="31"/>
      <c r="AL111" s="72">
        <v>42418</v>
      </c>
      <c r="AM111" s="49" t="s">
        <v>166</v>
      </c>
      <c r="AN111" s="217">
        <v>182350</v>
      </c>
      <c r="AO111" s="49" t="s">
        <v>134</v>
      </c>
      <c r="AP111" s="49">
        <v>900</v>
      </c>
      <c r="AQ111" s="49">
        <v>210</v>
      </c>
      <c r="AR111" s="49">
        <v>28</v>
      </c>
      <c r="AS111" s="49">
        <v>28</v>
      </c>
      <c r="AT111" s="49"/>
      <c r="AU111" s="49">
        <v>3</v>
      </c>
      <c r="AV111" s="18">
        <v>83.88</v>
      </c>
      <c r="AW111" s="49">
        <v>4</v>
      </c>
      <c r="AX111" s="34">
        <v>12.82</v>
      </c>
      <c r="AY111" s="34"/>
      <c r="AZ111" s="34">
        <v>91</v>
      </c>
      <c r="BA111" s="34">
        <v>86</v>
      </c>
      <c r="BB111" s="215">
        <v>785.01</v>
      </c>
      <c r="BC111" s="215"/>
      <c r="BD111" s="36"/>
      <c r="BE111" s="41"/>
      <c r="BF111" s="49"/>
      <c r="BG111" s="41">
        <v>67.81</v>
      </c>
      <c r="BH111" s="218">
        <v>76.17</v>
      </c>
      <c r="BI111" s="25"/>
      <c r="BJ111" s="246"/>
    </row>
    <row r="112" spans="1:62" customFormat="1" ht="15" customHeight="1" x14ac:dyDescent="0.25">
      <c r="A112" s="49">
        <v>76</v>
      </c>
      <c r="B112" s="221">
        <v>769</v>
      </c>
      <c r="C112" s="275" t="s">
        <v>291</v>
      </c>
      <c r="D112" s="222"/>
      <c r="E112" s="222" t="s">
        <v>1169</v>
      </c>
      <c r="F112" s="213" t="s">
        <v>1138</v>
      </c>
      <c r="G112" s="80" t="s">
        <v>1097</v>
      </c>
      <c r="H112" s="183">
        <v>35724</v>
      </c>
      <c r="I112" s="49" t="s">
        <v>1098</v>
      </c>
      <c r="J112" s="269">
        <v>3206271870</v>
      </c>
      <c r="K112" s="217"/>
      <c r="L112" s="222"/>
      <c r="M112" s="218">
        <v>676</v>
      </c>
      <c r="N112" s="39"/>
      <c r="O112" s="29"/>
      <c r="P112" s="29"/>
      <c r="Q112" s="29"/>
      <c r="R112" s="29"/>
      <c r="S112" s="29"/>
      <c r="T112" s="29"/>
      <c r="U112" s="29"/>
      <c r="V112" s="29"/>
      <c r="W112" s="164">
        <v>2028</v>
      </c>
      <c r="X112" s="50">
        <v>2023</v>
      </c>
      <c r="Y112" s="42"/>
      <c r="Z112" s="42"/>
      <c r="AA112" s="42"/>
      <c r="AB112" s="217" t="s">
        <v>72</v>
      </c>
      <c r="AC112" s="220">
        <v>45128</v>
      </c>
      <c r="AD112" s="220">
        <v>45139</v>
      </c>
      <c r="AE112" s="220">
        <v>46599</v>
      </c>
      <c r="AF112" s="220">
        <v>48060</v>
      </c>
      <c r="AG112" s="213" t="s">
        <v>1099</v>
      </c>
      <c r="AH112" s="27">
        <v>45128</v>
      </c>
      <c r="AI112" s="27">
        <v>45139</v>
      </c>
      <c r="AJ112" s="49" t="s">
        <v>370</v>
      </c>
      <c r="AK112" s="31"/>
      <c r="AL112" s="72">
        <v>42418</v>
      </c>
      <c r="AM112" s="49" t="s">
        <v>181</v>
      </c>
      <c r="AN112" s="217">
        <v>182350</v>
      </c>
      <c r="AO112" s="49" t="s">
        <v>134</v>
      </c>
      <c r="AP112" s="49">
        <v>900</v>
      </c>
      <c r="AQ112" s="49">
        <v>210</v>
      </c>
      <c r="AR112" s="49">
        <v>29</v>
      </c>
      <c r="AS112" s="49">
        <v>29</v>
      </c>
      <c r="AT112" s="49"/>
      <c r="AU112" s="49">
        <v>3</v>
      </c>
      <c r="AV112" s="18">
        <v>68.67</v>
      </c>
      <c r="AW112" s="49">
        <v>4</v>
      </c>
      <c r="AX112" s="34">
        <v>4.45</v>
      </c>
      <c r="AY112" s="34"/>
      <c r="AZ112" s="34">
        <v>74</v>
      </c>
      <c r="BA112" s="34">
        <v>72</v>
      </c>
      <c r="BB112" s="215">
        <v>785.01</v>
      </c>
      <c r="BC112" s="215"/>
      <c r="BD112" s="36"/>
      <c r="BE112" s="23"/>
      <c r="BF112" s="49"/>
      <c r="BG112" s="74">
        <v>55.22</v>
      </c>
      <c r="BH112" s="218">
        <v>76.17</v>
      </c>
      <c r="BI112" s="25"/>
      <c r="BJ112" s="246"/>
    </row>
    <row r="113" spans="1:62" customFormat="1" ht="15" customHeight="1" x14ac:dyDescent="0.25">
      <c r="A113" s="49">
        <v>77</v>
      </c>
      <c r="B113" s="221"/>
      <c r="C113" s="275" t="s">
        <v>291</v>
      </c>
      <c r="D113" s="222"/>
      <c r="E113" s="222" t="s">
        <v>1170</v>
      </c>
      <c r="F113" s="213" t="s">
        <v>1138</v>
      </c>
      <c r="G113" s="213" t="s">
        <v>1094</v>
      </c>
      <c r="H113" s="183">
        <v>32457</v>
      </c>
      <c r="I113" s="49" t="s">
        <v>1095</v>
      </c>
      <c r="J113" s="213">
        <v>3406115332</v>
      </c>
      <c r="K113" s="222"/>
      <c r="L113" s="222"/>
      <c r="M113" s="218">
        <v>611</v>
      </c>
      <c r="N113" s="39"/>
      <c r="O113" s="29"/>
      <c r="P113" s="29"/>
      <c r="Q113" s="29"/>
      <c r="R113" s="95"/>
      <c r="S113" s="29"/>
      <c r="T113" s="29"/>
      <c r="U113" s="29"/>
      <c r="V113" s="29"/>
      <c r="W113" s="215">
        <v>1833</v>
      </c>
      <c r="X113" s="50">
        <v>2023</v>
      </c>
      <c r="Y113" s="42"/>
      <c r="Z113" s="42"/>
      <c r="AA113" s="219"/>
      <c r="AB113" s="217" t="s">
        <v>72</v>
      </c>
      <c r="AC113" s="220">
        <v>45128</v>
      </c>
      <c r="AD113" s="220">
        <v>45139</v>
      </c>
      <c r="AE113" s="220">
        <v>46599</v>
      </c>
      <c r="AF113" s="220">
        <v>48060</v>
      </c>
      <c r="AG113" s="213" t="s">
        <v>1096</v>
      </c>
      <c r="AH113" s="27">
        <v>45132</v>
      </c>
      <c r="AI113" s="27">
        <v>45139</v>
      </c>
      <c r="AJ113" s="49" t="s">
        <v>371</v>
      </c>
      <c r="AK113" s="31"/>
      <c r="AL113" s="32">
        <v>42410</v>
      </c>
      <c r="AM113" s="49" t="s">
        <v>181</v>
      </c>
      <c r="AN113" s="217">
        <v>182350</v>
      </c>
      <c r="AO113" s="49" t="s">
        <v>134</v>
      </c>
      <c r="AP113" s="49">
        <v>900</v>
      </c>
      <c r="AQ113" s="49">
        <v>210</v>
      </c>
      <c r="AR113" s="49">
        <v>30</v>
      </c>
      <c r="AS113" s="49">
        <v>30</v>
      </c>
      <c r="AT113" s="49"/>
      <c r="AU113" s="49">
        <v>3</v>
      </c>
      <c r="AV113" s="18">
        <v>38.229999999999997</v>
      </c>
      <c r="AW113" s="49">
        <v>2.5</v>
      </c>
      <c r="AX113" s="34">
        <v>4.16</v>
      </c>
      <c r="AY113" s="34"/>
      <c r="AZ113" s="34">
        <v>42</v>
      </c>
      <c r="BA113" s="34">
        <v>40</v>
      </c>
      <c r="BB113" s="35">
        <v>490.63</v>
      </c>
      <c r="BC113" s="35"/>
      <c r="BD113" s="36"/>
      <c r="BE113" s="23"/>
      <c r="BF113" s="49"/>
      <c r="BG113" s="25"/>
      <c r="BH113" s="25"/>
      <c r="BI113" s="25"/>
    </row>
    <row r="114" spans="1:62" customFormat="1" ht="13.5" customHeight="1" x14ac:dyDescent="0.25">
      <c r="A114" s="49">
        <v>78</v>
      </c>
      <c r="B114" s="49">
        <v>853</v>
      </c>
      <c r="C114" s="275" t="s">
        <v>291</v>
      </c>
      <c r="D114" s="222"/>
      <c r="E114" s="222" t="s">
        <v>1171</v>
      </c>
      <c r="F114" s="213" t="s">
        <v>1138</v>
      </c>
      <c r="G114" s="213" t="s">
        <v>372</v>
      </c>
      <c r="H114" s="183">
        <v>25585</v>
      </c>
      <c r="I114" s="49" t="s">
        <v>71</v>
      </c>
      <c r="J114" s="49" t="s">
        <v>373</v>
      </c>
      <c r="K114" s="217" t="s">
        <v>374</v>
      </c>
      <c r="L114" s="222"/>
      <c r="M114" s="218">
        <v>393.76</v>
      </c>
      <c r="N114" s="39">
        <v>396.42</v>
      </c>
      <c r="O114" s="29"/>
      <c r="P114" s="29"/>
      <c r="Q114" s="29"/>
      <c r="R114" s="29"/>
      <c r="S114" s="29"/>
      <c r="T114" s="29"/>
      <c r="U114" s="29"/>
      <c r="V114" s="29"/>
      <c r="W114" s="164">
        <v>1181.28</v>
      </c>
      <c r="X114" s="50" t="s">
        <v>375</v>
      </c>
      <c r="Y114" s="42"/>
      <c r="Z114" s="42"/>
      <c r="AA114" s="77" t="s">
        <v>376</v>
      </c>
      <c r="AB114" s="81" t="s">
        <v>72</v>
      </c>
      <c r="AC114" s="220">
        <v>43252</v>
      </c>
      <c r="AD114" s="220">
        <v>43252</v>
      </c>
      <c r="AE114" s="220">
        <v>44712</v>
      </c>
      <c r="AF114" s="220">
        <v>46173</v>
      </c>
      <c r="AG114" s="213" t="s">
        <v>377</v>
      </c>
      <c r="AH114" s="27">
        <v>43252</v>
      </c>
      <c r="AI114" s="31"/>
      <c r="AJ114" s="31"/>
      <c r="AK114" s="31"/>
      <c r="AL114" s="72">
        <v>42410</v>
      </c>
      <c r="AM114" s="49" t="s">
        <v>181</v>
      </c>
      <c r="AN114" s="217">
        <v>182350</v>
      </c>
      <c r="AO114" s="49" t="s">
        <v>134</v>
      </c>
      <c r="AP114" s="49">
        <v>900</v>
      </c>
      <c r="AQ114" s="49">
        <v>210</v>
      </c>
      <c r="AR114" s="49">
        <v>31</v>
      </c>
      <c r="AS114" s="49">
        <v>31</v>
      </c>
      <c r="AT114" s="49"/>
      <c r="AU114" s="49">
        <v>3</v>
      </c>
      <c r="AV114" s="18">
        <v>37.229999999999997</v>
      </c>
      <c r="AW114" s="49">
        <v>2.5</v>
      </c>
      <c r="AX114" s="34">
        <v>3.81</v>
      </c>
      <c r="AY114" s="34"/>
      <c r="AZ114" s="34">
        <v>41</v>
      </c>
      <c r="BA114" s="34">
        <v>39</v>
      </c>
      <c r="BB114" s="35">
        <v>490.63</v>
      </c>
      <c r="BC114" s="35"/>
      <c r="BD114" s="25"/>
      <c r="BE114" s="25"/>
      <c r="BF114" s="25"/>
      <c r="BG114" s="73">
        <v>30.21</v>
      </c>
      <c r="BH114" s="218">
        <v>46.62</v>
      </c>
      <c r="BI114" s="25"/>
      <c r="BJ114" s="246"/>
    </row>
    <row r="115" spans="1:62" customFormat="1" ht="13.5" customHeight="1" x14ac:dyDescent="0.25">
      <c r="A115" s="49">
        <v>79</v>
      </c>
      <c r="B115" s="221">
        <v>908</v>
      </c>
      <c r="C115" s="275" t="s">
        <v>291</v>
      </c>
      <c r="D115" s="222"/>
      <c r="E115" s="222" t="s">
        <v>1172</v>
      </c>
      <c r="F115" s="213" t="s">
        <v>1138</v>
      </c>
      <c r="G115" s="213" t="s">
        <v>378</v>
      </c>
      <c r="H115" s="183">
        <v>22142</v>
      </c>
      <c r="I115" s="49" t="s">
        <v>71</v>
      </c>
      <c r="J115" s="49" t="s">
        <v>379</v>
      </c>
      <c r="K115" s="217" t="s">
        <v>380</v>
      </c>
      <c r="L115" s="222"/>
      <c r="M115" s="218">
        <v>630.73</v>
      </c>
      <c r="N115" s="39"/>
      <c r="O115" s="29"/>
      <c r="P115" s="29"/>
      <c r="Q115" s="29"/>
      <c r="R115" s="29"/>
      <c r="S115" s="29"/>
      <c r="T115" s="29"/>
      <c r="U115" s="29"/>
      <c r="V115" s="29"/>
      <c r="W115" s="164">
        <v>1832.19</v>
      </c>
      <c r="X115" s="50" t="s">
        <v>219</v>
      </c>
      <c r="Y115" s="42"/>
      <c r="Z115" s="42"/>
      <c r="AA115" s="77" t="s">
        <v>381</v>
      </c>
      <c r="AB115" s="217" t="s">
        <v>72</v>
      </c>
      <c r="AC115" s="220">
        <v>43647</v>
      </c>
      <c r="AD115" s="220">
        <v>43647</v>
      </c>
      <c r="AE115" s="220">
        <v>45107</v>
      </c>
      <c r="AF115" s="220">
        <v>46568</v>
      </c>
      <c r="AG115" s="213" t="s">
        <v>382</v>
      </c>
      <c r="AH115" s="27">
        <v>43652</v>
      </c>
      <c r="AI115" s="31"/>
      <c r="AJ115" s="31"/>
      <c r="AK115" s="31"/>
      <c r="AL115" s="32">
        <v>42410</v>
      </c>
      <c r="AM115" s="49" t="s">
        <v>181</v>
      </c>
      <c r="AN115" s="217">
        <v>182350</v>
      </c>
      <c r="AO115" s="49" t="s">
        <v>134</v>
      </c>
      <c r="AP115" s="49">
        <v>900</v>
      </c>
      <c r="AQ115" s="49">
        <v>210</v>
      </c>
      <c r="AR115" s="49">
        <v>32</v>
      </c>
      <c r="AS115" s="49">
        <v>32</v>
      </c>
      <c r="AT115" s="49"/>
      <c r="AU115" s="49">
        <v>3</v>
      </c>
      <c r="AV115" s="18">
        <v>57.7</v>
      </c>
      <c r="AW115" s="49">
        <v>4</v>
      </c>
      <c r="AX115" s="34">
        <v>4</v>
      </c>
      <c r="AY115" s="34"/>
      <c r="AZ115" s="34">
        <v>66</v>
      </c>
      <c r="BA115" s="34">
        <v>64</v>
      </c>
      <c r="BB115" s="215">
        <v>785.01</v>
      </c>
      <c r="BC115" s="215"/>
      <c r="BD115" s="25"/>
      <c r="BE115" s="25"/>
      <c r="BF115" s="25"/>
      <c r="BG115" s="41">
        <v>47.07</v>
      </c>
      <c r="BH115" s="218">
        <v>76.17</v>
      </c>
      <c r="BI115" s="25"/>
      <c r="BJ115" s="246"/>
    </row>
    <row r="116" spans="1:62" customFormat="1" ht="13.5" customHeight="1" x14ac:dyDescent="0.25">
      <c r="A116" s="49">
        <v>80</v>
      </c>
      <c r="B116" s="49">
        <v>874</v>
      </c>
      <c r="C116" s="275" t="s">
        <v>291</v>
      </c>
      <c r="D116" s="222"/>
      <c r="E116" s="222" t="s">
        <v>1173</v>
      </c>
      <c r="F116" s="213" t="s">
        <v>1138</v>
      </c>
      <c r="G116" s="213" t="s">
        <v>383</v>
      </c>
      <c r="H116" s="183">
        <v>11374</v>
      </c>
      <c r="I116" s="49" t="s">
        <v>71</v>
      </c>
      <c r="J116" s="49" t="s">
        <v>384</v>
      </c>
      <c r="K116" s="222"/>
      <c r="L116" s="222"/>
      <c r="M116" s="218">
        <v>636.48</v>
      </c>
      <c r="N116" s="39">
        <v>641.73</v>
      </c>
      <c r="O116" s="29"/>
      <c r="P116" s="29"/>
      <c r="Q116" s="29"/>
      <c r="R116" s="29"/>
      <c r="S116" s="29"/>
      <c r="T116" s="29"/>
      <c r="U116" s="29"/>
      <c r="V116" s="29"/>
      <c r="W116" s="164">
        <v>1909.44</v>
      </c>
      <c r="X116" s="50" t="s">
        <v>219</v>
      </c>
      <c r="Y116" s="42"/>
      <c r="Z116" s="42"/>
      <c r="AA116" s="77" t="s">
        <v>385</v>
      </c>
      <c r="AB116" s="217" t="s">
        <v>72</v>
      </c>
      <c r="AC116" s="220">
        <v>43466</v>
      </c>
      <c r="AD116" s="220">
        <v>43466</v>
      </c>
      <c r="AE116" s="220">
        <v>44926</v>
      </c>
      <c r="AF116" s="220">
        <v>46387</v>
      </c>
      <c r="AG116" s="213" t="s">
        <v>386</v>
      </c>
      <c r="AH116" s="27">
        <v>43468</v>
      </c>
      <c r="AI116" s="31"/>
      <c r="AJ116" s="31"/>
      <c r="AK116" s="31"/>
      <c r="AL116" s="32">
        <v>42410</v>
      </c>
      <c r="AM116" s="49" t="s">
        <v>181</v>
      </c>
      <c r="AN116" s="217">
        <v>182350</v>
      </c>
      <c r="AO116" s="49" t="s">
        <v>134</v>
      </c>
      <c r="AP116" s="49">
        <v>900</v>
      </c>
      <c r="AQ116" s="49">
        <v>210</v>
      </c>
      <c r="AR116" s="49">
        <v>33</v>
      </c>
      <c r="AS116" s="49">
        <v>33</v>
      </c>
      <c r="AT116" s="49"/>
      <c r="AU116" s="49">
        <v>3</v>
      </c>
      <c r="AV116" s="18">
        <v>62.84</v>
      </c>
      <c r="AW116" s="49">
        <v>4</v>
      </c>
      <c r="AX116" s="34">
        <v>6.14</v>
      </c>
      <c r="AY116" s="34"/>
      <c r="AZ116" s="34">
        <v>66</v>
      </c>
      <c r="BA116" s="34">
        <v>64</v>
      </c>
      <c r="BB116" s="215">
        <v>785.01</v>
      </c>
      <c r="BC116" s="215"/>
      <c r="BD116" s="25"/>
      <c r="BE116" s="25"/>
      <c r="BF116" s="25"/>
      <c r="BG116" s="41">
        <v>49.39</v>
      </c>
      <c r="BH116" s="218">
        <v>76.17</v>
      </c>
      <c r="BI116" s="25"/>
      <c r="BJ116" s="246"/>
    </row>
    <row r="117" spans="1:62" customFormat="1" ht="13.5" customHeight="1" x14ac:dyDescent="0.25">
      <c r="A117" s="49">
        <v>81</v>
      </c>
      <c r="B117" s="221">
        <v>909</v>
      </c>
      <c r="C117" s="275" t="s">
        <v>291</v>
      </c>
      <c r="D117" s="222"/>
      <c r="E117" s="222" t="s">
        <v>1174</v>
      </c>
      <c r="F117" s="213" t="s">
        <v>1138</v>
      </c>
      <c r="G117" s="213" t="s">
        <v>387</v>
      </c>
      <c r="H117" s="183">
        <v>15475</v>
      </c>
      <c r="I117" s="49" t="s">
        <v>388</v>
      </c>
      <c r="J117" s="49" t="s">
        <v>389</v>
      </c>
      <c r="K117" s="222"/>
      <c r="L117" s="222"/>
      <c r="M117" s="218">
        <v>347.38</v>
      </c>
      <c r="N117" s="39"/>
      <c r="O117" s="29"/>
      <c r="P117" s="29"/>
      <c r="Q117" s="29"/>
      <c r="R117" s="29"/>
      <c r="S117" s="29"/>
      <c r="T117" s="29"/>
      <c r="U117" s="29"/>
      <c r="V117" s="29"/>
      <c r="W117" s="164">
        <v>1042.1400000000001</v>
      </c>
      <c r="X117" s="50" t="s">
        <v>219</v>
      </c>
      <c r="Y117" s="42"/>
      <c r="Z117" s="42"/>
      <c r="AA117" s="77" t="s">
        <v>390</v>
      </c>
      <c r="AB117" s="217" t="s">
        <v>72</v>
      </c>
      <c r="AC117" s="220">
        <v>43642</v>
      </c>
      <c r="AD117" s="220">
        <v>43647</v>
      </c>
      <c r="AE117" s="220">
        <v>45107</v>
      </c>
      <c r="AF117" s="220">
        <v>46568</v>
      </c>
      <c r="AG117" s="213" t="s">
        <v>391</v>
      </c>
      <c r="AH117" s="27">
        <v>43652</v>
      </c>
      <c r="AI117" s="31"/>
      <c r="AJ117" s="31"/>
      <c r="AK117" s="31"/>
      <c r="AL117" s="32">
        <v>42410</v>
      </c>
      <c r="AM117" s="49" t="s">
        <v>181</v>
      </c>
      <c r="AN117" s="217">
        <v>182350</v>
      </c>
      <c r="AO117" s="49" t="s">
        <v>134</v>
      </c>
      <c r="AP117" s="49">
        <v>900</v>
      </c>
      <c r="AQ117" s="49">
        <v>210</v>
      </c>
      <c r="AR117" s="49">
        <v>34</v>
      </c>
      <c r="AS117" s="49">
        <v>34</v>
      </c>
      <c r="AT117" s="49"/>
      <c r="AU117" s="49">
        <v>3</v>
      </c>
      <c r="AV117" s="18">
        <v>32.9</v>
      </c>
      <c r="AW117" s="49">
        <v>2.5</v>
      </c>
      <c r="AX117" s="33"/>
      <c r="AY117" s="33"/>
      <c r="AZ117" s="34">
        <v>36</v>
      </c>
      <c r="BA117" s="34">
        <v>36</v>
      </c>
      <c r="BB117" s="35">
        <v>490.63</v>
      </c>
      <c r="BC117" s="35"/>
      <c r="BD117" s="25"/>
      <c r="BE117" s="25"/>
      <c r="BF117" s="25"/>
      <c r="BG117" s="41">
        <v>28.05</v>
      </c>
      <c r="BH117" s="218">
        <v>57.13</v>
      </c>
      <c r="BI117" s="25"/>
      <c r="BJ117" s="246"/>
    </row>
    <row r="118" spans="1:62" customFormat="1" ht="13.5" customHeight="1" x14ac:dyDescent="0.25">
      <c r="A118" s="49">
        <v>82</v>
      </c>
      <c r="B118" s="221">
        <v>690</v>
      </c>
      <c r="C118" s="275" t="s">
        <v>291</v>
      </c>
      <c r="D118" s="222"/>
      <c r="E118" s="222" t="s">
        <v>1175</v>
      </c>
      <c r="F118" s="213" t="s">
        <v>1138</v>
      </c>
      <c r="G118" s="213" t="s">
        <v>392</v>
      </c>
      <c r="H118" s="183">
        <v>15324</v>
      </c>
      <c r="I118" s="49" t="s">
        <v>71</v>
      </c>
      <c r="J118" s="49" t="s">
        <v>393</v>
      </c>
      <c r="K118" s="222"/>
      <c r="L118" s="222"/>
      <c r="M118" s="39">
        <v>1028.01</v>
      </c>
      <c r="N118" s="39"/>
      <c r="O118" s="29"/>
      <c r="P118" s="29"/>
      <c r="Q118" s="29"/>
      <c r="R118" s="29"/>
      <c r="S118" s="29"/>
      <c r="T118" s="29"/>
      <c r="U118" s="29"/>
      <c r="V118" s="29"/>
      <c r="W118" s="215">
        <v>3084.03</v>
      </c>
      <c r="X118" s="50">
        <v>2020</v>
      </c>
      <c r="Y118" s="42"/>
      <c r="Z118" s="42"/>
      <c r="AA118" s="42"/>
      <c r="AB118" s="217" t="s">
        <v>72</v>
      </c>
      <c r="AC118" s="220">
        <v>44169</v>
      </c>
      <c r="AD118" s="220">
        <v>44166</v>
      </c>
      <c r="AE118" s="220">
        <v>45626</v>
      </c>
      <c r="AF118" s="220">
        <v>47087</v>
      </c>
      <c r="AG118" s="213" t="s">
        <v>1057</v>
      </c>
      <c r="AH118" s="27">
        <v>44183</v>
      </c>
      <c r="AI118" s="27">
        <v>41258</v>
      </c>
      <c r="AJ118" s="49" t="s">
        <v>394</v>
      </c>
      <c r="AK118" s="31"/>
      <c r="AL118" s="72">
        <v>42418</v>
      </c>
      <c r="AM118" s="49" t="s">
        <v>181</v>
      </c>
      <c r="AN118" s="217">
        <v>182350</v>
      </c>
      <c r="AO118" s="49" t="s">
        <v>134</v>
      </c>
      <c r="AP118" s="49">
        <v>900</v>
      </c>
      <c r="AQ118" s="49">
        <v>210</v>
      </c>
      <c r="AR118" s="49">
        <v>35</v>
      </c>
      <c r="AS118" s="49">
        <v>35</v>
      </c>
      <c r="AT118" s="49"/>
      <c r="AU118" s="49">
        <v>3</v>
      </c>
      <c r="AV118" s="18">
        <v>83.88</v>
      </c>
      <c r="AW118" s="49">
        <v>5</v>
      </c>
      <c r="AX118" s="34">
        <v>12.82</v>
      </c>
      <c r="AY118" s="34"/>
      <c r="AZ118" s="34">
        <v>91</v>
      </c>
      <c r="BA118" s="34">
        <v>86</v>
      </c>
      <c r="BB118" s="35">
        <v>981.27</v>
      </c>
      <c r="BC118" s="35"/>
      <c r="BD118" s="25"/>
      <c r="BE118" s="25"/>
      <c r="BF118" s="25"/>
      <c r="BG118" s="25"/>
      <c r="BH118" s="25"/>
      <c r="BI118" s="25"/>
    </row>
    <row r="119" spans="1:62" customFormat="1" ht="13.5" customHeight="1" x14ac:dyDescent="0.25">
      <c r="A119" s="49">
        <v>83</v>
      </c>
      <c r="B119" s="221">
        <v>865</v>
      </c>
      <c r="C119" s="275" t="s">
        <v>291</v>
      </c>
      <c r="D119" s="222"/>
      <c r="E119" s="222" t="s">
        <v>1176</v>
      </c>
      <c r="F119" s="80" t="s">
        <v>1140</v>
      </c>
      <c r="G119" s="80"/>
      <c r="H119" s="183"/>
      <c r="I119" s="49"/>
      <c r="J119" s="49"/>
      <c r="K119" s="217"/>
      <c r="L119" s="222"/>
      <c r="M119" s="218" t="s">
        <v>1140</v>
      </c>
      <c r="N119" s="39"/>
      <c r="O119" s="29"/>
      <c r="P119" s="29"/>
      <c r="Q119" s="29"/>
      <c r="R119" s="29"/>
      <c r="S119" s="29"/>
      <c r="T119" s="29"/>
      <c r="U119" s="29"/>
      <c r="V119" s="29"/>
      <c r="W119" s="164"/>
      <c r="X119" s="50"/>
      <c r="Y119" s="42"/>
      <c r="Z119" s="42"/>
      <c r="AA119" s="42"/>
      <c r="AB119" s="217" t="s">
        <v>72</v>
      </c>
      <c r="AC119" s="220"/>
      <c r="AD119" s="220"/>
      <c r="AE119" s="220"/>
      <c r="AF119" s="220"/>
      <c r="AG119" s="213"/>
      <c r="AH119" s="27"/>
      <c r="AI119" s="27"/>
      <c r="AJ119" s="80" t="s">
        <v>395</v>
      </c>
      <c r="AK119" s="31"/>
      <c r="AL119" s="32">
        <v>42410</v>
      </c>
      <c r="AM119" s="49" t="s">
        <v>96</v>
      </c>
      <c r="AN119" s="217">
        <v>182350</v>
      </c>
      <c r="AO119" s="49" t="s">
        <v>134</v>
      </c>
      <c r="AP119" s="49">
        <v>900</v>
      </c>
      <c r="AQ119" s="49">
        <v>210</v>
      </c>
      <c r="AR119" s="49">
        <v>36</v>
      </c>
      <c r="AS119" s="49">
        <v>36</v>
      </c>
      <c r="AT119" s="49"/>
      <c r="AU119" s="49">
        <v>3</v>
      </c>
      <c r="AV119" s="18">
        <v>57.24</v>
      </c>
      <c r="AW119" s="49">
        <v>4</v>
      </c>
      <c r="AX119" s="34">
        <v>28.1</v>
      </c>
      <c r="AY119" s="34"/>
      <c r="AZ119" s="34">
        <v>60</v>
      </c>
      <c r="BA119" s="34">
        <v>60</v>
      </c>
      <c r="BB119" s="215">
        <v>785.01</v>
      </c>
      <c r="BC119" s="215"/>
      <c r="BD119" s="25"/>
      <c r="BE119" s="25"/>
      <c r="BF119" s="25"/>
      <c r="BG119" s="41">
        <v>55.63</v>
      </c>
      <c r="BH119" s="218">
        <v>76.17</v>
      </c>
      <c r="BI119" s="25"/>
      <c r="BJ119" s="246"/>
    </row>
    <row r="120" spans="1:62" customFormat="1" ht="13.5" customHeight="1" x14ac:dyDescent="0.25">
      <c r="A120" s="49">
        <v>338</v>
      </c>
      <c r="B120" s="221">
        <v>926</v>
      </c>
      <c r="C120" s="275" t="s">
        <v>291</v>
      </c>
      <c r="D120" s="222"/>
      <c r="E120" s="222" t="s">
        <v>1177</v>
      </c>
      <c r="F120" s="213" t="s">
        <v>1138</v>
      </c>
      <c r="G120" s="80" t="s">
        <v>396</v>
      </c>
      <c r="H120" s="183">
        <v>23694</v>
      </c>
      <c r="I120" s="49" t="s">
        <v>71</v>
      </c>
      <c r="J120" s="49">
        <v>3397513830</v>
      </c>
      <c r="K120" s="217" t="s">
        <v>397</v>
      </c>
      <c r="L120" s="222"/>
      <c r="M120" s="218">
        <v>420.64</v>
      </c>
      <c r="N120" s="39"/>
      <c r="O120" s="29"/>
      <c r="P120" s="29"/>
      <c r="Q120" s="29"/>
      <c r="R120" s="29"/>
      <c r="S120" s="29"/>
      <c r="T120" s="29"/>
      <c r="U120" s="29"/>
      <c r="V120" s="29"/>
      <c r="W120" s="164">
        <v>1261.92</v>
      </c>
      <c r="X120" s="50">
        <v>2019</v>
      </c>
      <c r="Y120" s="42"/>
      <c r="Z120" s="42"/>
      <c r="AA120" s="42"/>
      <c r="AB120" s="217" t="s">
        <v>72</v>
      </c>
      <c r="AC120" s="220">
        <v>43800</v>
      </c>
      <c r="AD120" s="220">
        <v>43800</v>
      </c>
      <c r="AE120" s="220">
        <v>45260</v>
      </c>
      <c r="AF120" s="220">
        <v>46721</v>
      </c>
      <c r="AG120" s="213" t="s">
        <v>398</v>
      </c>
      <c r="AH120" s="27">
        <v>43800</v>
      </c>
      <c r="AI120" s="27">
        <v>43800</v>
      </c>
      <c r="AJ120" s="49" t="s">
        <v>399</v>
      </c>
      <c r="AK120" s="31"/>
      <c r="AL120" s="32">
        <v>42410</v>
      </c>
      <c r="AM120" s="49" t="s">
        <v>96</v>
      </c>
      <c r="AN120" s="217">
        <v>182350</v>
      </c>
      <c r="AO120" s="49" t="s">
        <v>134</v>
      </c>
      <c r="AP120" s="49">
        <v>900</v>
      </c>
      <c r="AQ120" s="49">
        <v>210</v>
      </c>
      <c r="AR120" s="49">
        <v>37</v>
      </c>
      <c r="AS120" s="49">
        <v>37</v>
      </c>
      <c r="AT120" s="49"/>
      <c r="AU120" s="49">
        <v>3</v>
      </c>
      <c r="AV120" s="18">
        <v>40</v>
      </c>
      <c r="AW120" s="49">
        <v>3</v>
      </c>
      <c r="AX120" s="34">
        <v>27.5</v>
      </c>
      <c r="AY120" s="34"/>
      <c r="AZ120" s="34">
        <v>47</v>
      </c>
      <c r="BA120" s="34">
        <v>47</v>
      </c>
      <c r="BB120" s="215">
        <v>588.76</v>
      </c>
      <c r="BC120" s="215"/>
      <c r="BD120" s="36"/>
      <c r="BE120" s="41"/>
      <c r="BF120" s="49"/>
      <c r="BG120" s="41">
        <v>43.9</v>
      </c>
      <c r="BH120" s="218">
        <v>57.13</v>
      </c>
      <c r="BI120" s="25"/>
      <c r="BJ120" s="246"/>
    </row>
    <row r="121" spans="1:62" customFormat="1" ht="13.5" customHeight="1" x14ac:dyDescent="0.25">
      <c r="A121" s="49">
        <v>85</v>
      </c>
      <c r="B121" s="221">
        <v>872</v>
      </c>
      <c r="C121" s="275" t="s">
        <v>291</v>
      </c>
      <c r="D121" s="222"/>
      <c r="E121" s="222" t="s">
        <v>1178</v>
      </c>
      <c r="F121" s="213" t="s">
        <v>1138</v>
      </c>
      <c r="G121" s="213" t="s">
        <v>400</v>
      </c>
      <c r="H121" s="183">
        <v>13796</v>
      </c>
      <c r="I121" s="49" t="s">
        <v>71</v>
      </c>
      <c r="J121" s="49" t="s">
        <v>401</v>
      </c>
      <c r="K121" s="217" t="s">
        <v>402</v>
      </c>
      <c r="L121" s="222"/>
      <c r="M121" s="218">
        <v>494.56</v>
      </c>
      <c r="N121" s="39"/>
      <c r="O121" s="29"/>
      <c r="P121" s="29"/>
      <c r="Q121" s="29"/>
      <c r="R121" s="29"/>
      <c r="S121" s="29"/>
      <c r="T121" s="29"/>
      <c r="U121" s="29"/>
      <c r="V121" s="29"/>
      <c r="W121" s="164">
        <f>466.36+989.12</f>
        <v>1455.48</v>
      </c>
      <c r="X121" s="50">
        <v>2018</v>
      </c>
      <c r="Y121" s="42"/>
      <c r="Z121" s="42"/>
      <c r="AA121" s="77" t="s">
        <v>1131</v>
      </c>
      <c r="AB121" s="217" t="s">
        <v>72</v>
      </c>
      <c r="AC121" s="220">
        <v>43437</v>
      </c>
      <c r="AD121" s="220">
        <v>43435</v>
      </c>
      <c r="AE121" s="220">
        <v>44895</v>
      </c>
      <c r="AF121" s="220">
        <v>46356</v>
      </c>
      <c r="AG121" s="213" t="s">
        <v>403</v>
      </c>
      <c r="AH121" s="27">
        <v>43438</v>
      </c>
      <c r="AI121" s="31"/>
      <c r="AJ121" s="31"/>
      <c r="AK121" s="31"/>
      <c r="AL121" s="32">
        <v>42410</v>
      </c>
      <c r="AM121" s="49" t="s">
        <v>96</v>
      </c>
      <c r="AN121" s="217">
        <v>182350</v>
      </c>
      <c r="AO121" s="49" t="s">
        <v>134</v>
      </c>
      <c r="AP121" s="49">
        <v>900</v>
      </c>
      <c r="AQ121" s="49">
        <v>210</v>
      </c>
      <c r="AR121" s="49">
        <v>38</v>
      </c>
      <c r="AS121" s="49">
        <v>38</v>
      </c>
      <c r="AT121" s="49"/>
      <c r="AU121" s="49">
        <v>3</v>
      </c>
      <c r="AV121" s="18">
        <v>47.75</v>
      </c>
      <c r="AW121" s="49">
        <v>3</v>
      </c>
      <c r="AX121" s="34">
        <v>4.08</v>
      </c>
      <c r="AY121" s="34"/>
      <c r="AZ121" s="34">
        <v>49</v>
      </c>
      <c r="BA121" s="34">
        <v>47</v>
      </c>
      <c r="BB121" s="215">
        <v>588.76</v>
      </c>
      <c r="BC121" s="215"/>
      <c r="BD121" s="36"/>
      <c r="BE121" s="23"/>
      <c r="BF121" s="49"/>
      <c r="BG121" s="41">
        <v>39.22</v>
      </c>
      <c r="BH121" s="218">
        <v>76.17</v>
      </c>
      <c r="BI121" s="25"/>
      <c r="BJ121" s="246"/>
    </row>
    <row r="122" spans="1:62" customFormat="1" ht="13.5" customHeight="1" x14ac:dyDescent="0.25">
      <c r="A122" s="49">
        <v>86</v>
      </c>
      <c r="B122" s="221">
        <v>931</v>
      </c>
      <c r="C122" s="275" t="s">
        <v>291</v>
      </c>
      <c r="D122" s="222"/>
      <c r="E122" s="222" t="s">
        <v>1179</v>
      </c>
      <c r="F122" s="213" t="s">
        <v>1138</v>
      </c>
      <c r="G122" s="213" t="s">
        <v>404</v>
      </c>
      <c r="H122" s="183">
        <v>14983</v>
      </c>
      <c r="I122" s="49" t="s">
        <v>71</v>
      </c>
      <c r="J122" s="49" t="s">
        <v>405</v>
      </c>
      <c r="K122" s="222"/>
      <c r="L122" s="222"/>
      <c r="M122" s="218">
        <v>613.89</v>
      </c>
      <c r="N122" s="39"/>
      <c r="O122" s="223"/>
      <c r="P122" s="39"/>
      <c r="Q122" s="29"/>
      <c r="R122" s="29"/>
      <c r="S122" s="29"/>
      <c r="T122" s="29"/>
      <c r="U122" s="29"/>
      <c r="V122" s="29"/>
      <c r="W122" s="215">
        <v>1317.64</v>
      </c>
      <c r="X122" s="50">
        <v>2012</v>
      </c>
      <c r="Y122" s="42"/>
      <c r="Z122" s="42"/>
      <c r="AA122" s="77" t="s">
        <v>406</v>
      </c>
      <c r="AB122" s="217" t="s">
        <v>72</v>
      </c>
      <c r="AC122" s="220">
        <v>43831</v>
      </c>
      <c r="AD122" s="220">
        <v>43831</v>
      </c>
      <c r="AE122" s="220">
        <v>45291</v>
      </c>
      <c r="AF122" s="220">
        <v>46752</v>
      </c>
      <c r="AG122" s="213" t="s">
        <v>407</v>
      </c>
      <c r="AH122" s="27">
        <v>43835</v>
      </c>
      <c r="AI122" s="31"/>
      <c r="AJ122" s="31"/>
      <c r="AK122" s="31"/>
      <c r="AL122" s="32">
        <v>42410</v>
      </c>
      <c r="AM122" s="49" t="s">
        <v>96</v>
      </c>
      <c r="AN122" s="217">
        <v>182350</v>
      </c>
      <c r="AO122" s="49" t="s">
        <v>134</v>
      </c>
      <c r="AP122" s="49">
        <v>900</v>
      </c>
      <c r="AQ122" s="49">
        <v>210</v>
      </c>
      <c r="AR122" s="49">
        <v>39</v>
      </c>
      <c r="AS122" s="49">
        <v>39</v>
      </c>
      <c r="AT122" s="49" t="s">
        <v>408</v>
      </c>
      <c r="AU122" s="49">
        <v>3</v>
      </c>
      <c r="AV122" s="18">
        <v>54.25</v>
      </c>
      <c r="AW122" s="49">
        <v>4</v>
      </c>
      <c r="AX122" s="34">
        <v>9.0500000000000007</v>
      </c>
      <c r="AY122" s="34"/>
      <c r="AZ122" s="34">
        <v>66</v>
      </c>
      <c r="BA122" s="34">
        <v>63</v>
      </c>
      <c r="BB122" s="215">
        <v>785.01</v>
      </c>
      <c r="BC122" s="215"/>
      <c r="BD122" s="25"/>
      <c r="BE122" s="25"/>
      <c r="BF122" s="25"/>
      <c r="BG122" s="41">
        <v>51.14</v>
      </c>
      <c r="BH122" s="218">
        <v>95.21</v>
      </c>
      <c r="BI122" s="25"/>
      <c r="BJ122" s="246"/>
    </row>
    <row r="123" spans="1:62" customFormat="1" ht="13.5" customHeight="1" x14ac:dyDescent="0.25">
      <c r="A123" s="49">
        <v>87</v>
      </c>
      <c r="B123" s="250">
        <v>777</v>
      </c>
      <c r="C123" s="275" t="s">
        <v>291</v>
      </c>
      <c r="D123" s="222"/>
      <c r="E123" s="222" t="s">
        <v>1180</v>
      </c>
      <c r="F123" s="213" t="s">
        <v>1140</v>
      </c>
      <c r="G123" s="213"/>
      <c r="H123" s="183"/>
      <c r="I123" s="49"/>
      <c r="J123" s="49"/>
      <c r="K123" s="222"/>
      <c r="L123" s="222"/>
      <c r="M123" s="218"/>
      <c r="N123" s="39"/>
      <c r="O123" s="29"/>
      <c r="P123" s="29"/>
      <c r="Q123" s="29"/>
      <c r="R123" s="29"/>
      <c r="S123" s="29"/>
      <c r="T123" s="29"/>
      <c r="U123" s="29"/>
      <c r="V123" s="29"/>
      <c r="W123" s="223"/>
      <c r="X123" s="50"/>
      <c r="Y123" s="42"/>
      <c r="Z123" s="42"/>
      <c r="AA123" s="42"/>
      <c r="AB123" s="217" t="s">
        <v>72</v>
      </c>
      <c r="AC123" s="220"/>
      <c r="AD123" s="220"/>
      <c r="AE123" s="220"/>
      <c r="AF123" s="220"/>
      <c r="AG123" s="213"/>
      <c r="AH123" s="27"/>
      <c r="AI123" s="27"/>
      <c r="AJ123" s="213" t="s">
        <v>409</v>
      </c>
      <c r="AK123" s="31"/>
      <c r="AL123" s="72">
        <v>42053</v>
      </c>
      <c r="AM123" s="49" t="s">
        <v>96</v>
      </c>
      <c r="AN123" s="217">
        <v>182350</v>
      </c>
      <c r="AO123" s="49" t="s">
        <v>134</v>
      </c>
      <c r="AP123" s="49">
        <v>900</v>
      </c>
      <c r="AQ123" s="49">
        <v>210</v>
      </c>
      <c r="AR123" s="49">
        <v>40</v>
      </c>
      <c r="AS123" s="49">
        <v>40</v>
      </c>
      <c r="AT123" s="49"/>
      <c r="AU123" s="49">
        <v>3</v>
      </c>
      <c r="AV123" s="18">
        <v>30.82</v>
      </c>
      <c r="AW123" s="49">
        <v>2.5</v>
      </c>
      <c r="AX123" s="33"/>
      <c r="AY123" s="33"/>
      <c r="AZ123" s="34">
        <v>35</v>
      </c>
      <c r="BA123" s="34">
        <v>35</v>
      </c>
      <c r="BB123" s="35">
        <v>490.63</v>
      </c>
      <c r="BC123" s="35"/>
      <c r="BD123" s="36">
        <v>43800</v>
      </c>
      <c r="BE123" s="23">
        <v>1726.5800000000004</v>
      </c>
      <c r="BF123" s="99">
        <v>5</v>
      </c>
      <c r="BG123" s="25"/>
      <c r="BH123" s="25"/>
      <c r="BI123" s="25"/>
    </row>
    <row r="124" spans="1:62" customFormat="1" ht="13.5" customHeight="1" x14ac:dyDescent="0.25">
      <c r="A124" s="49">
        <v>88</v>
      </c>
      <c r="B124" s="49">
        <v>677</v>
      </c>
      <c r="C124" s="275" t="s">
        <v>291</v>
      </c>
      <c r="D124" s="222"/>
      <c r="E124" s="222" t="s">
        <v>1218</v>
      </c>
      <c r="F124" s="213" t="s">
        <v>1138</v>
      </c>
      <c r="G124" s="213" t="s">
        <v>410</v>
      </c>
      <c r="H124" s="183">
        <v>15449</v>
      </c>
      <c r="I124" s="49" t="s">
        <v>411</v>
      </c>
      <c r="J124" s="49" t="s">
        <v>412</v>
      </c>
      <c r="K124" s="222"/>
      <c r="L124" s="222"/>
      <c r="M124" s="39">
        <v>650.14</v>
      </c>
      <c r="N124" s="39"/>
      <c r="O124" s="39">
        <v>120</v>
      </c>
      <c r="P124" s="39"/>
      <c r="Q124" s="29"/>
      <c r="R124" s="29"/>
      <c r="S124" s="29"/>
      <c r="T124" s="29"/>
      <c r="U124" s="29"/>
      <c r="V124" s="29"/>
      <c r="W124" s="215">
        <v>2310.42</v>
      </c>
      <c r="X124" s="50">
        <v>2020</v>
      </c>
      <c r="Y124" s="42"/>
      <c r="Z124" s="42"/>
      <c r="AA124" s="42"/>
      <c r="AB124" s="217" t="s">
        <v>72</v>
      </c>
      <c r="AC124" s="220">
        <v>44013</v>
      </c>
      <c r="AD124" s="220">
        <v>44013</v>
      </c>
      <c r="AE124" s="220">
        <v>45473</v>
      </c>
      <c r="AF124" s="220">
        <v>46934</v>
      </c>
      <c r="AG124" s="213" t="s">
        <v>1058</v>
      </c>
      <c r="AH124" s="27">
        <v>44019</v>
      </c>
      <c r="AI124" s="220">
        <v>41091</v>
      </c>
      <c r="AJ124" s="31"/>
      <c r="AK124" s="31"/>
      <c r="AL124" s="78">
        <v>42418</v>
      </c>
      <c r="AM124" s="49" t="s">
        <v>96</v>
      </c>
      <c r="AN124" s="217">
        <v>182350</v>
      </c>
      <c r="AO124" s="49" t="s">
        <v>134</v>
      </c>
      <c r="AP124" s="49">
        <v>900</v>
      </c>
      <c r="AQ124" s="49">
        <v>210</v>
      </c>
      <c r="AR124" s="49">
        <v>41</v>
      </c>
      <c r="AS124" s="49">
        <v>41</v>
      </c>
      <c r="AT124" s="49" t="s">
        <v>194</v>
      </c>
      <c r="AU124" s="49">
        <v>3</v>
      </c>
      <c r="AV124" s="18">
        <v>58.9</v>
      </c>
      <c r="AW124" s="49">
        <v>4</v>
      </c>
      <c r="AX124" s="34">
        <v>28.19</v>
      </c>
      <c r="AY124" s="34"/>
      <c r="AZ124" s="34">
        <v>63</v>
      </c>
      <c r="BA124" s="34">
        <v>61</v>
      </c>
      <c r="BB124" s="215">
        <v>785.01</v>
      </c>
      <c r="BC124" s="215"/>
      <c r="BD124" s="25"/>
      <c r="BE124" s="25"/>
      <c r="BF124" s="25"/>
      <c r="BG124" s="41">
        <v>59.87</v>
      </c>
      <c r="BH124" s="218">
        <v>95.21</v>
      </c>
      <c r="BI124" s="49" t="s">
        <v>413</v>
      </c>
      <c r="BJ124" s="246"/>
    </row>
    <row r="125" spans="1:62" customFormat="1" ht="13.5" customHeight="1" x14ac:dyDescent="0.25">
      <c r="A125" s="49"/>
      <c r="B125" s="49"/>
      <c r="C125" s="275" t="s">
        <v>291</v>
      </c>
      <c r="D125" s="221"/>
      <c r="E125" s="222" t="s">
        <v>1221</v>
      </c>
      <c r="F125" s="213" t="s">
        <v>1138</v>
      </c>
      <c r="G125" s="213"/>
      <c r="H125" s="87"/>
      <c r="I125" s="222"/>
      <c r="J125" s="49" t="s">
        <v>414</v>
      </c>
      <c r="K125" s="222"/>
      <c r="L125" s="222"/>
      <c r="M125" s="218" t="s">
        <v>205</v>
      </c>
      <c r="N125" s="39"/>
      <c r="O125" s="29"/>
      <c r="P125" s="29"/>
      <c r="Q125" s="29"/>
      <c r="R125" s="29"/>
      <c r="S125" s="29"/>
      <c r="T125" s="29"/>
      <c r="U125" s="29"/>
      <c r="V125" s="29"/>
      <c r="W125" s="215"/>
      <c r="X125" s="215"/>
      <c r="Y125" s="42"/>
      <c r="Z125" s="42"/>
      <c r="AA125" s="42"/>
      <c r="AB125" s="217" t="s">
        <v>72</v>
      </c>
      <c r="AC125" s="220"/>
      <c r="AD125" s="220"/>
      <c r="AE125" s="220"/>
      <c r="AF125" s="220"/>
      <c r="AG125" s="213"/>
      <c r="AH125" s="31"/>
      <c r="AI125" s="31"/>
      <c r="AJ125" s="31"/>
      <c r="AK125" s="31"/>
      <c r="AL125" s="78">
        <v>42418</v>
      </c>
      <c r="AM125" s="49" t="s">
        <v>110</v>
      </c>
      <c r="AN125" s="217">
        <v>182350</v>
      </c>
      <c r="AO125" s="49" t="s">
        <v>134</v>
      </c>
      <c r="AP125" s="49">
        <v>900</v>
      </c>
      <c r="AQ125" s="49">
        <v>210</v>
      </c>
      <c r="AR125" s="49">
        <v>42</v>
      </c>
      <c r="AS125" s="49">
        <v>42</v>
      </c>
      <c r="AT125" s="49"/>
      <c r="AU125" s="49">
        <v>2</v>
      </c>
      <c r="AV125" s="18">
        <v>76.61</v>
      </c>
      <c r="AW125" s="49">
        <v>5</v>
      </c>
      <c r="AX125" s="34">
        <v>87.94</v>
      </c>
      <c r="AY125" s="34"/>
      <c r="AZ125" s="34">
        <v>84</v>
      </c>
      <c r="BA125" s="34">
        <v>84</v>
      </c>
      <c r="BB125" s="35">
        <v>839.24</v>
      </c>
      <c r="BC125" s="35"/>
      <c r="BD125" s="25"/>
      <c r="BE125" s="25"/>
      <c r="BF125" s="25"/>
      <c r="BG125" s="25"/>
      <c r="BH125" s="25"/>
      <c r="BI125" s="25"/>
    </row>
    <row r="126" spans="1:62" customFormat="1" ht="13.5" customHeight="1" x14ac:dyDescent="0.25">
      <c r="A126" s="49"/>
      <c r="B126" s="49"/>
      <c r="C126" s="275" t="s">
        <v>415</v>
      </c>
      <c r="D126" s="222"/>
      <c r="E126" s="222" t="s">
        <v>416</v>
      </c>
      <c r="F126" s="213" t="s">
        <v>1138</v>
      </c>
      <c r="G126" s="213"/>
      <c r="H126" s="87"/>
      <c r="I126" s="222"/>
      <c r="J126" s="222"/>
      <c r="K126" s="222"/>
      <c r="L126" s="222"/>
      <c r="M126" s="38" t="s">
        <v>417</v>
      </c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301"/>
      <c r="AC126" s="49"/>
      <c r="AD126" s="49"/>
      <c r="AE126" s="49"/>
      <c r="AF126" s="49"/>
      <c r="AG126" s="213"/>
      <c r="AH126" s="25"/>
      <c r="AI126" s="25"/>
      <c r="AJ126" s="25"/>
      <c r="AK126" s="25"/>
      <c r="AL126" s="100">
        <v>42418</v>
      </c>
      <c r="AM126" s="49" t="s">
        <v>110</v>
      </c>
      <c r="AN126" s="49">
        <v>182350</v>
      </c>
      <c r="AO126" s="49" t="s">
        <v>111</v>
      </c>
      <c r="AP126" s="49">
        <v>900</v>
      </c>
      <c r="AQ126" s="49">
        <v>210</v>
      </c>
      <c r="AR126" s="49">
        <v>43</v>
      </c>
      <c r="AS126" s="49"/>
      <c r="AT126" s="49"/>
      <c r="AU126" s="49">
        <v>2</v>
      </c>
      <c r="AV126" s="18"/>
      <c r="AW126" s="25"/>
      <c r="AX126" s="33"/>
      <c r="AY126" s="34">
        <v>440</v>
      </c>
      <c r="AZ126" s="34">
        <v>521</v>
      </c>
      <c r="BA126" s="33"/>
      <c r="BB126" s="73">
        <v>1658.86</v>
      </c>
      <c r="BC126" s="33"/>
      <c r="BD126" s="25"/>
      <c r="BE126" s="25"/>
      <c r="BF126" s="25"/>
      <c r="BG126" s="25"/>
      <c r="BH126" s="25"/>
      <c r="BI126" s="25"/>
    </row>
    <row r="127" spans="1:62" s="247" customFormat="1" ht="13.5" customHeight="1" x14ac:dyDescent="0.25">
      <c r="A127" s="38">
        <v>89</v>
      </c>
      <c r="B127" s="101">
        <v>645</v>
      </c>
      <c r="C127" s="291" t="s">
        <v>418</v>
      </c>
      <c r="D127" s="101" t="s">
        <v>135</v>
      </c>
      <c r="E127" s="28" t="s">
        <v>1219</v>
      </c>
      <c r="F127" s="213" t="s">
        <v>1138</v>
      </c>
      <c r="G127" s="26" t="s">
        <v>419</v>
      </c>
      <c r="H127" s="184">
        <v>15249</v>
      </c>
      <c r="I127" s="38" t="s">
        <v>71</v>
      </c>
      <c r="J127" s="38" t="s">
        <v>420</v>
      </c>
      <c r="K127" s="28"/>
      <c r="L127" s="28"/>
      <c r="M127" s="106">
        <v>739.55</v>
      </c>
      <c r="N127" s="104">
        <v>771.04</v>
      </c>
      <c r="O127" s="104">
        <v>70</v>
      </c>
      <c r="P127" s="104">
        <v>72.97</v>
      </c>
      <c r="Q127" s="105"/>
      <c r="R127" s="218">
        <v>925.25</v>
      </c>
      <c r="S127" s="218"/>
      <c r="T127" s="106">
        <v>87.56</v>
      </c>
      <c r="U127" s="105"/>
      <c r="V127" s="105"/>
      <c r="W127" s="107">
        <v>1619.1</v>
      </c>
      <c r="X127" s="108">
        <v>2012</v>
      </c>
      <c r="Y127" s="77"/>
      <c r="Z127" s="77"/>
      <c r="AA127" s="75" t="s">
        <v>421</v>
      </c>
      <c r="AB127" s="44" t="s">
        <v>72</v>
      </c>
      <c r="AC127" s="113">
        <v>40909</v>
      </c>
      <c r="AD127" s="113">
        <v>40909</v>
      </c>
      <c r="AE127" s="113">
        <v>42369</v>
      </c>
      <c r="AF127" s="113">
        <v>43830</v>
      </c>
      <c r="AG127" s="26" t="s">
        <v>422</v>
      </c>
      <c r="AH127" s="102">
        <v>40917</v>
      </c>
      <c r="AI127" s="109"/>
      <c r="AJ127" s="109"/>
      <c r="AK127" s="109"/>
      <c r="AL127" s="110">
        <v>42418</v>
      </c>
      <c r="AM127" s="38" t="s">
        <v>125</v>
      </c>
      <c r="AN127" s="44">
        <v>183719</v>
      </c>
      <c r="AO127" s="38" t="s">
        <v>134</v>
      </c>
      <c r="AP127" s="38">
        <v>900</v>
      </c>
      <c r="AQ127" s="38">
        <v>366</v>
      </c>
      <c r="AR127" s="38">
        <v>1</v>
      </c>
      <c r="AS127" s="38">
        <v>1</v>
      </c>
      <c r="AT127" s="38" t="s">
        <v>423</v>
      </c>
      <c r="AU127" s="38">
        <v>3</v>
      </c>
      <c r="AV127" s="18">
        <v>69.260000000000005</v>
      </c>
      <c r="AW127" s="38">
        <v>4.5</v>
      </c>
      <c r="AX127" s="86">
        <v>67.040000000000006</v>
      </c>
      <c r="AY127" s="86"/>
      <c r="AZ127" s="86">
        <v>75</v>
      </c>
      <c r="BA127" s="86">
        <v>75</v>
      </c>
      <c r="BB127" s="107">
        <v>883.14</v>
      </c>
      <c r="BC127" s="107"/>
      <c r="BD127" s="111">
        <v>43739</v>
      </c>
      <c r="BE127" s="112">
        <v>5741.72</v>
      </c>
      <c r="BF127" s="38">
        <v>4</v>
      </c>
      <c r="BG127" s="41">
        <v>64.63</v>
      </c>
      <c r="BH127" s="218">
        <v>87.14</v>
      </c>
      <c r="BI127" s="25"/>
    </row>
    <row r="128" spans="1:62" s="247" customFormat="1" ht="13.5" customHeight="1" x14ac:dyDescent="0.25">
      <c r="A128" s="38">
        <v>90</v>
      </c>
      <c r="B128" s="101">
        <v>713</v>
      </c>
      <c r="C128" s="291" t="s">
        <v>418</v>
      </c>
      <c r="D128" s="101" t="s">
        <v>77</v>
      </c>
      <c r="E128" s="28" t="s">
        <v>1200</v>
      </c>
      <c r="F128" s="213" t="s">
        <v>1138</v>
      </c>
      <c r="G128" s="26" t="s">
        <v>424</v>
      </c>
      <c r="H128" s="184">
        <v>17018</v>
      </c>
      <c r="I128" s="38" t="s">
        <v>71</v>
      </c>
      <c r="J128" s="38" t="s">
        <v>425</v>
      </c>
      <c r="K128" s="28"/>
      <c r="L128" s="28"/>
      <c r="M128" s="106">
        <v>867.69</v>
      </c>
      <c r="N128" s="104"/>
      <c r="O128" s="104"/>
      <c r="P128" s="104"/>
      <c r="Q128" s="105"/>
      <c r="R128" s="105"/>
      <c r="S128" s="105"/>
      <c r="T128" s="105"/>
      <c r="U128" s="105"/>
      <c r="V128" s="105"/>
      <c r="W128" s="107">
        <v>2603.0700000000002</v>
      </c>
      <c r="X128" s="108">
        <v>2021</v>
      </c>
      <c r="Y128" s="77"/>
      <c r="Z128" s="77"/>
      <c r="AA128" s="77"/>
      <c r="AB128" s="44" t="s">
        <v>72</v>
      </c>
      <c r="AC128" s="113">
        <v>44481</v>
      </c>
      <c r="AD128" s="113">
        <v>44348</v>
      </c>
      <c r="AE128" s="113">
        <v>45808</v>
      </c>
      <c r="AF128" s="113">
        <v>47269</v>
      </c>
      <c r="AG128" s="26" t="s">
        <v>1059</v>
      </c>
      <c r="AH128" s="102">
        <v>44484</v>
      </c>
      <c r="AI128" s="113">
        <v>41426</v>
      </c>
      <c r="AJ128" s="109"/>
      <c r="AK128" s="109"/>
      <c r="AL128" s="110">
        <v>42418</v>
      </c>
      <c r="AM128" s="38" t="s">
        <v>125</v>
      </c>
      <c r="AN128" s="38">
        <v>183719</v>
      </c>
      <c r="AO128" s="38" t="s">
        <v>134</v>
      </c>
      <c r="AP128" s="38">
        <v>900</v>
      </c>
      <c r="AQ128" s="38">
        <v>366</v>
      </c>
      <c r="AR128" s="38">
        <v>2</v>
      </c>
      <c r="AS128" s="38">
        <v>2</v>
      </c>
      <c r="AT128" s="38" t="s">
        <v>232</v>
      </c>
      <c r="AU128" s="38">
        <v>3</v>
      </c>
      <c r="AV128" s="18">
        <v>85.65</v>
      </c>
      <c r="AW128" s="38">
        <v>5.5</v>
      </c>
      <c r="AX128" s="86">
        <v>62.7</v>
      </c>
      <c r="AY128" s="86"/>
      <c r="AZ128" s="86">
        <v>97</v>
      </c>
      <c r="BA128" s="86">
        <v>91</v>
      </c>
      <c r="BB128" s="107">
        <v>1079.3900000000001</v>
      </c>
      <c r="BC128" s="107"/>
      <c r="BD128" s="88"/>
      <c r="BE128" s="88"/>
      <c r="BF128" s="88"/>
      <c r="BG128" s="25"/>
      <c r="BH128" s="25"/>
      <c r="BI128" s="25"/>
    </row>
    <row r="129" spans="1:61" s="247" customFormat="1" ht="13.5" customHeight="1" x14ac:dyDescent="0.25">
      <c r="A129" s="38">
        <v>91</v>
      </c>
      <c r="B129" s="101">
        <v>876</v>
      </c>
      <c r="C129" s="291" t="s">
        <v>418</v>
      </c>
      <c r="D129" s="28"/>
      <c r="E129" s="28" t="s">
        <v>1201</v>
      </c>
      <c r="F129" s="213" t="s">
        <v>1138</v>
      </c>
      <c r="G129" s="114"/>
      <c r="H129" s="184"/>
      <c r="I129" s="38"/>
      <c r="J129" s="38"/>
      <c r="K129" s="44"/>
      <c r="L129" s="28"/>
      <c r="M129" s="106"/>
      <c r="N129" s="104"/>
      <c r="O129" s="105"/>
      <c r="P129" s="105"/>
      <c r="Q129" s="105"/>
      <c r="R129" s="105"/>
      <c r="S129" s="105"/>
      <c r="T129" s="105"/>
      <c r="U129" s="105"/>
      <c r="V129" s="105"/>
      <c r="W129" s="119"/>
      <c r="X129" s="108"/>
      <c r="Y129" s="77"/>
      <c r="Z129" s="77"/>
      <c r="AA129" s="75"/>
      <c r="AB129" s="115" t="s">
        <v>72</v>
      </c>
      <c r="AC129" s="113"/>
      <c r="AD129" s="113"/>
      <c r="AE129" s="113"/>
      <c r="AF129" s="113"/>
      <c r="AG129" s="26"/>
      <c r="AH129" s="102"/>
      <c r="AI129" s="102"/>
      <c r="AJ129" s="114" t="s">
        <v>426</v>
      </c>
      <c r="AK129" s="109"/>
      <c r="AL129" s="116">
        <v>42410</v>
      </c>
      <c r="AM129" s="38" t="s">
        <v>125</v>
      </c>
      <c r="AN129" s="44">
        <v>183719</v>
      </c>
      <c r="AO129" s="38" t="s">
        <v>134</v>
      </c>
      <c r="AP129" s="38">
        <v>900</v>
      </c>
      <c r="AQ129" s="38">
        <v>366</v>
      </c>
      <c r="AR129" s="38">
        <v>3</v>
      </c>
      <c r="AS129" s="38">
        <v>3</v>
      </c>
      <c r="AT129" s="38"/>
      <c r="AU129" s="38">
        <v>3</v>
      </c>
      <c r="AV129" s="18">
        <v>68.09</v>
      </c>
      <c r="AW129" s="38">
        <v>4</v>
      </c>
      <c r="AX129" s="117"/>
      <c r="AY129" s="117"/>
      <c r="AZ129" s="86">
        <v>71</v>
      </c>
      <c r="BA129" s="86">
        <v>71</v>
      </c>
      <c r="BB129" s="118">
        <v>785.01</v>
      </c>
      <c r="BC129" s="118"/>
      <c r="BD129" s="111"/>
      <c r="BE129" s="103"/>
      <c r="BF129" s="38"/>
      <c r="BG129" s="25"/>
      <c r="BH129" s="25"/>
      <c r="BI129" s="25"/>
    </row>
    <row r="130" spans="1:61" s="247" customFormat="1" ht="13.5" customHeight="1" x14ac:dyDescent="0.25">
      <c r="A130" s="38">
        <v>92</v>
      </c>
      <c r="B130" s="101"/>
      <c r="C130" s="291" t="s">
        <v>418</v>
      </c>
      <c r="D130" s="28"/>
      <c r="E130" s="28" t="s">
        <v>1202</v>
      </c>
      <c r="F130" s="213" t="s">
        <v>1138</v>
      </c>
      <c r="G130" s="26" t="s">
        <v>1115</v>
      </c>
      <c r="H130" s="184">
        <v>17493</v>
      </c>
      <c r="I130" s="38" t="s">
        <v>71</v>
      </c>
      <c r="J130" s="38">
        <v>3383037630</v>
      </c>
      <c r="K130" s="28"/>
      <c r="L130" s="28"/>
      <c r="M130" s="106">
        <v>816</v>
      </c>
      <c r="N130" s="104"/>
      <c r="O130" s="105"/>
      <c r="P130" s="105"/>
      <c r="Q130" s="105"/>
      <c r="R130" s="105"/>
      <c r="S130" s="105"/>
      <c r="T130" s="105"/>
      <c r="U130" s="105"/>
      <c r="V130" s="105"/>
      <c r="W130" s="107">
        <v>2448</v>
      </c>
      <c r="X130" s="108">
        <v>2023</v>
      </c>
      <c r="Y130" s="77"/>
      <c r="Z130" s="77"/>
      <c r="AA130" s="77"/>
      <c r="AB130" s="44" t="s">
        <v>72</v>
      </c>
      <c r="AC130" s="113">
        <v>45225</v>
      </c>
      <c r="AD130" s="113">
        <v>45231</v>
      </c>
      <c r="AE130" s="113">
        <v>46691</v>
      </c>
      <c r="AF130" s="113">
        <v>48152</v>
      </c>
      <c r="AG130" s="26" t="s">
        <v>1116</v>
      </c>
      <c r="AH130" s="102">
        <v>45233</v>
      </c>
      <c r="AI130" s="102">
        <v>45231</v>
      </c>
      <c r="AJ130" s="38" t="s">
        <v>430</v>
      </c>
      <c r="AK130" s="109"/>
      <c r="AL130" s="116">
        <v>42410</v>
      </c>
      <c r="AM130" s="38" t="s">
        <v>125</v>
      </c>
      <c r="AN130" s="44">
        <v>183719</v>
      </c>
      <c r="AO130" s="38" t="s">
        <v>134</v>
      </c>
      <c r="AP130" s="38">
        <v>900</v>
      </c>
      <c r="AQ130" s="38">
        <v>366</v>
      </c>
      <c r="AR130" s="38">
        <v>4</v>
      </c>
      <c r="AS130" s="38">
        <v>4</v>
      </c>
      <c r="AT130" s="38"/>
      <c r="AU130" s="38">
        <v>3</v>
      </c>
      <c r="AV130" s="18">
        <v>71.34</v>
      </c>
      <c r="AW130" s="38">
        <v>4.5</v>
      </c>
      <c r="AX130" s="86">
        <v>74.819999999999993</v>
      </c>
      <c r="AY130" s="86"/>
      <c r="AZ130" s="86">
        <v>77</v>
      </c>
      <c r="BA130" s="86">
        <v>77</v>
      </c>
      <c r="BB130" s="107">
        <v>883.14</v>
      </c>
      <c r="BC130" s="107"/>
      <c r="BD130" s="88"/>
      <c r="BE130" s="88"/>
      <c r="BF130" s="88"/>
      <c r="BG130" s="41">
        <v>66.81</v>
      </c>
      <c r="BH130" s="218">
        <v>87.14</v>
      </c>
      <c r="BI130" s="25"/>
    </row>
    <row r="131" spans="1:61" s="247" customFormat="1" ht="13.5" customHeight="1" x14ac:dyDescent="0.25">
      <c r="A131" s="38">
        <v>93</v>
      </c>
      <c r="B131" s="38">
        <v>929</v>
      </c>
      <c r="C131" s="291" t="s">
        <v>418</v>
      </c>
      <c r="D131" s="28"/>
      <c r="E131" s="28" t="s">
        <v>1203</v>
      </c>
      <c r="F131" s="213" t="s">
        <v>1138</v>
      </c>
      <c r="G131" s="26" t="s">
        <v>431</v>
      </c>
      <c r="H131" s="184">
        <v>13120</v>
      </c>
      <c r="I131" s="38" t="s">
        <v>71</v>
      </c>
      <c r="J131" s="38" t="s">
        <v>432</v>
      </c>
      <c r="K131" s="28"/>
      <c r="L131" s="28"/>
      <c r="M131" s="106">
        <v>712.68</v>
      </c>
      <c r="N131" s="104"/>
      <c r="O131" s="105"/>
      <c r="P131" s="105"/>
      <c r="Q131" s="105"/>
      <c r="R131" s="105"/>
      <c r="S131" s="105"/>
      <c r="T131" s="105"/>
      <c r="U131" s="105"/>
      <c r="V131" s="105"/>
      <c r="W131" s="119">
        <v>2138.04</v>
      </c>
      <c r="X131" s="108" t="s">
        <v>219</v>
      </c>
      <c r="Y131" s="77"/>
      <c r="Z131" s="77"/>
      <c r="AA131" s="77" t="s">
        <v>433</v>
      </c>
      <c r="AB131" s="44" t="s">
        <v>72</v>
      </c>
      <c r="AC131" s="113">
        <v>43808</v>
      </c>
      <c r="AD131" s="113">
        <v>43800</v>
      </c>
      <c r="AE131" s="113">
        <v>45260</v>
      </c>
      <c r="AF131" s="113">
        <v>46721</v>
      </c>
      <c r="AG131" s="26" t="s">
        <v>434</v>
      </c>
      <c r="AH131" s="102">
        <v>43827</v>
      </c>
      <c r="AI131" s="109"/>
      <c r="AJ131" s="109"/>
      <c r="AK131" s="109"/>
      <c r="AL131" s="116">
        <v>42410</v>
      </c>
      <c r="AM131" s="38" t="s">
        <v>133</v>
      </c>
      <c r="AN131" s="44">
        <v>183719</v>
      </c>
      <c r="AO131" s="38" t="s">
        <v>134</v>
      </c>
      <c r="AP131" s="38">
        <v>900</v>
      </c>
      <c r="AQ131" s="38">
        <v>366</v>
      </c>
      <c r="AR131" s="38">
        <v>5</v>
      </c>
      <c r="AS131" s="38">
        <v>5</v>
      </c>
      <c r="AT131" s="38"/>
      <c r="AU131" s="38">
        <v>3</v>
      </c>
      <c r="AV131" s="18">
        <v>70.92</v>
      </c>
      <c r="AW131" s="38">
        <v>4.5</v>
      </c>
      <c r="AX131" s="86">
        <v>4.2</v>
      </c>
      <c r="AY131" s="86"/>
      <c r="AZ131" s="86">
        <v>77</v>
      </c>
      <c r="BA131" s="86">
        <v>75</v>
      </c>
      <c r="BB131" s="107">
        <v>883.14</v>
      </c>
      <c r="BC131" s="107"/>
      <c r="BD131" s="88"/>
      <c r="BE131" s="88"/>
      <c r="BF131" s="88"/>
      <c r="BG131" s="41">
        <v>59.92</v>
      </c>
      <c r="BH131" s="218">
        <v>87.14</v>
      </c>
      <c r="BI131" s="25"/>
    </row>
    <row r="132" spans="1:61" s="247" customFormat="1" ht="13.5" customHeight="1" x14ac:dyDescent="0.25">
      <c r="A132" s="38">
        <v>94</v>
      </c>
      <c r="B132" s="101"/>
      <c r="C132" s="291" t="s">
        <v>418</v>
      </c>
      <c r="D132" s="28"/>
      <c r="E132" s="28" t="s">
        <v>1204</v>
      </c>
      <c r="F132" s="213" t="s">
        <v>1138</v>
      </c>
      <c r="G132" s="26" t="s">
        <v>1003</v>
      </c>
      <c r="H132" s="184">
        <v>20339</v>
      </c>
      <c r="I132" s="38" t="s">
        <v>1004</v>
      </c>
      <c r="J132" s="38"/>
      <c r="K132" s="28"/>
      <c r="L132" s="28"/>
      <c r="M132" s="106">
        <v>575.61</v>
      </c>
      <c r="N132" s="104"/>
      <c r="O132" s="105"/>
      <c r="P132" s="105"/>
      <c r="Q132" s="105"/>
      <c r="R132" s="105"/>
      <c r="S132" s="105"/>
      <c r="T132" s="105"/>
      <c r="U132" s="105"/>
      <c r="V132" s="105"/>
      <c r="W132" s="107">
        <v>1726.83</v>
      </c>
      <c r="X132" s="108">
        <v>2020</v>
      </c>
      <c r="Y132" s="77"/>
      <c r="Z132" s="77"/>
      <c r="AA132" s="77"/>
      <c r="AB132" s="44" t="s">
        <v>72</v>
      </c>
      <c r="AC132" s="113">
        <v>44162</v>
      </c>
      <c r="AD132" s="113">
        <v>44166</v>
      </c>
      <c r="AE132" s="113">
        <v>45626</v>
      </c>
      <c r="AF132" s="113"/>
      <c r="AG132" s="26"/>
      <c r="AH132" s="102"/>
      <c r="AI132" s="102"/>
      <c r="AJ132" s="38" t="s">
        <v>435</v>
      </c>
      <c r="AK132" s="109"/>
      <c r="AL132" s="110">
        <v>42418</v>
      </c>
      <c r="AM132" s="38" t="s">
        <v>133</v>
      </c>
      <c r="AN132" s="44">
        <v>183719</v>
      </c>
      <c r="AO132" s="38" t="s">
        <v>134</v>
      </c>
      <c r="AP132" s="38">
        <v>900</v>
      </c>
      <c r="AQ132" s="38">
        <v>366</v>
      </c>
      <c r="AR132" s="38">
        <v>6</v>
      </c>
      <c r="AS132" s="38">
        <v>6</v>
      </c>
      <c r="AT132" s="38"/>
      <c r="AU132" s="38">
        <v>3</v>
      </c>
      <c r="AV132" s="18">
        <v>64.91</v>
      </c>
      <c r="AW132" s="38">
        <v>4.5</v>
      </c>
      <c r="AX132" s="86">
        <v>8.73</v>
      </c>
      <c r="AY132" s="86"/>
      <c r="AZ132" s="86">
        <v>71</v>
      </c>
      <c r="BA132" s="86">
        <v>68</v>
      </c>
      <c r="BB132" s="107">
        <v>883.14</v>
      </c>
      <c r="BC132" s="107"/>
      <c r="BD132" s="88"/>
      <c r="BE132" s="88"/>
      <c r="BF132" s="88"/>
      <c r="BG132" s="41">
        <v>56.72</v>
      </c>
      <c r="BH132" s="218">
        <v>65.349999999999994</v>
      </c>
      <c r="BI132" s="25"/>
    </row>
    <row r="133" spans="1:61" s="247" customFormat="1" ht="13.5" customHeight="1" x14ac:dyDescent="0.25">
      <c r="A133" s="38">
        <v>95</v>
      </c>
      <c r="B133" s="101"/>
      <c r="C133" s="291" t="s">
        <v>418</v>
      </c>
      <c r="D133" s="28"/>
      <c r="E133" s="28" t="s">
        <v>1205</v>
      </c>
      <c r="F133" s="26" t="s">
        <v>1140</v>
      </c>
      <c r="G133" s="26"/>
      <c r="H133" s="184"/>
      <c r="I133" s="38"/>
      <c r="J133" s="28"/>
      <c r="K133" s="28"/>
      <c r="L133" s="28"/>
      <c r="M133" s="82" t="s">
        <v>1140</v>
      </c>
      <c r="N133" s="104"/>
      <c r="O133" s="105"/>
      <c r="P133" s="105"/>
      <c r="Q133" s="105"/>
      <c r="R133" s="105"/>
      <c r="S133" s="105"/>
      <c r="T133" s="105"/>
      <c r="U133" s="105"/>
      <c r="V133" s="105"/>
      <c r="W133" s="107"/>
      <c r="X133" s="108"/>
      <c r="Y133" s="77"/>
      <c r="Z133" s="77"/>
      <c r="AA133" s="77"/>
      <c r="AB133" s="44" t="s">
        <v>72</v>
      </c>
      <c r="AC133" s="113"/>
      <c r="AD133" s="113"/>
      <c r="AE133" s="113"/>
      <c r="AF133" s="113"/>
      <c r="AG133" s="26"/>
      <c r="AH133" s="102"/>
      <c r="AI133" s="109"/>
      <c r="AJ133" s="109"/>
      <c r="AK133" s="109"/>
      <c r="AL133" s="116">
        <v>42410</v>
      </c>
      <c r="AM133" s="38" t="s">
        <v>133</v>
      </c>
      <c r="AN133" s="44">
        <v>183719</v>
      </c>
      <c r="AO133" s="38" t="s">
        <v>134</v>
      </c>
      <c r="AP133" s="38">
        <v>900</v>
      </c>
      <c r="AQ133" s="38">
        <v>366</v>
      </c>
      <c r="AR133" s="38">
        <v>7</v>
      </c>
      <c r="AS133" s="38">
        <v>7</v>
      </c>
      <c r="AT133" s="38"/>
      <c r="AU133" s="38">
        <v>3</v>
      </c>
      <c r="AV133" s="18">
        <v>41.75</v>
      </c>
      <c r="AW133" s="38">
        <v>3</v>
      </c>
      <c r="AX133" s="117"/>
      <c r="AY133" s="117"/>
      <c r="AZ133" s="86">
        <v>45</v>
      </c>
      <c r="BA133" s="86">
        <v>45</v>
      </c>
      <c r="BB133" s="107">
        <v>588.76</v>
      </c>
      <c r="BC133" s="107"/>
      <c r="BD133" s="88"/>
      <c r="BE133" s="88"/>
      <c r="BF133" s="88"/>
      <c r="BG133" s="41">
        <v>34.29</v>
      </c>
      <c r="BH133" s="218">
        <v>65.349999999999994</v>
      </c>
      <c r="BI133" s="25"/>
    </row>
    <row r="134" spans="1:61" s="247" customFormat="1" ht="13.5" customHeight="1" x14ac:dyDescent="0.25">
      <c r="A134" s="38">
        <v>96</v>
      </c>
      <c r="B134" s="38">
        <v>889</v>
      </c>
      <c r="C134" s="291" t="s">
        <v>418</v>
      </c>
      <c r="D134" s="28"/>
      <c r="E134" s="28" t="s">
        <v>1220</v>
      </c>
      <c r="F134" s="213" t="s">
        <v>1138</v>
      </c>
      <c r="G134" s="26" t="s">
        <v>436</v>
      </c>
      <c r="H134" s="184">
        <v>14050</v>
      </c>
      <c r="I134" s="38" t="s">
        <v>138</v>
      </c>
      <c r="J134" s="38" t="s">
        <v>437</v>
      </c>
      <c r="K134" s="44"/>
      <c r="L134" s="28"/>
      <c r="M134" s="106">
        <v>724.53</v>
      </c>
      <c r="N134" s="104">
        <v>730.51</v>
      </c>
      <c r="O134" s="104">
        <v>120</v>
      </c>
      <c r="P134" s="47">
        <v>120.99</v>
      </c>
      <c r="Q134" s="104"/>
      <c r="R134" s="104"/>
      <c r="S134" s="104"/>
      <c r="T134" s="104"/>
      <c r="U134" s="104"/>
      <c r="V134" s="104"/>
      <c r="W134" s="119">
        <v>2533.59</v>
      </c>
      <c r="X134" s="108" t="s">
        <v>219</v>
      </c>
      <c r="Y134" s="77"/>
      <c r="Z134" s="77"/>
      <c r="AA134" s="77" t="s">
        <v>438</v>
      </c>
      <c r="AB134" s="44" t="s">
        <v>72</v>
      </c>
      <c r="AC134" s="113">
        <v>43490</v>
      </c>
      <c r="AD134" s="113">
        <v>43466</v>
      </c>
      <c r="AE134" s="113">
        <v>44926</v>
      </c>
      <c r="AF134" s="113">
        <v>46387</v>
      </c>
      <c r="AG134" s="26" t="s">
        <v>439</v>
      </c>
      <c r="AH134" s="102">
        <v>43490</v>
      </c>
      <c r="AI134" s="109"/>
      <c r="AJ134" s="109"/>
      <c r="AK134" s="109"/>
      <c r="AL134" s="116">
        <v>42410</v>
      </c>
      <c r="AM134" s="38" t="s">
        <v>133</v>
      </c>
      <c r="AN134" s="44">
        <v>183719</v>
      </c>
      <c r="AO134" s="38" t="s">
        <v>134</v>
      </c>
      <c r="AP134" s="38">
        <v>900</v>
      </c>
      <c r="AQ134" s="38">
        <v>366</v>
      </c>
      <c r="AR134" s="38">
        <v>8</v>
      </c>
      <c r="AS134" s="38">
        <v>8</v>
      </c>
      <c r="AT134" s="38" t="s">
        <v>440</v>
      </c>
      <c r="AU134" s="38">
        <v>3</v>
      </c>
      <c r="AV134" s="18">
        <v>67.150000000000006</v>
      </c>
      <c r="AW134" s="38">
        <v>4.5</v>
      </c>
      <c r="AX134" s="86">
        <v>9.48</v>
      </c>
      <c r="AY134" s="86"/>
      <c r="AZ134" s="86">
        <v>75</v>
      </c>
      <c r="BA134" s="86">
        <v>73</v>
      </c>
      <c r="BB134" s="107">
        <v>883.14</v>
      </c>
      <c r="BC134" s="107"/>
      <c r="BD134" s="88"/>
      <c r="BE134" s="88"/>
      <c r="BF134" s="88"/>
      <c r="BG134" s="41">
        <v>57.25</v>
      </c>
      <c r="BH134" s="218">
        <v>65.349999999999994</v>
      </c>
      <c r="BI134" s="25"/>
    </row>
    <row r="135" spans="1:61" s="247" customFormat="1" ht="13.5" customHeight="1" x14ac:dyDescent="0.25">
      <c r="A135" s="38">
        <v>97</v>
      </c>
      <c r="B135" s="38">
        <v>928</v>
      </c>
      <c r="C135" s="291" t="s">
        <v>418</v>
      </c>
      <c r="D135" s="28"/>
      <c r="E135" s="28" t="s">
        <v>1206</v>
      </c>
      <c r="F135" s="213" t="s">
        <v>1138</v>
      </c>
      <c r="G135" s="114" t="s">
        <v>1022</v>
      </c>
      <c r="H135" s="184">
        <v>33473</v>
      </c>
      <c r="I135" s="38" t="s">
        <v>71</v>
      </c>
      <c r="J135" s="38">
        <v>3348401579</v>
      </c>
      <c r="K135" s="44" t="s">
        <v>1023</v>
      </c>
      <c r="L135" s="28"/>
      <c r="M135" s="106">
        <v>720</v>
      </c>
      <c r="N135" s="104"/>
      <c r="O135" s="105"/>
      <c r="P135" s="105"/>
      <c r="Q135" s="105"/>
      <c r="R135" s="105"/>
      <c r="S135" s="105"/>
      <c r="T135" s="105"/>
      <c r="U135" s="105"/>
      <c r="V135" s="105"/>
      <c r="W135" s="119">
        <v>2160</v>
      </c>
      <c r="X135" s="108">
        <v>2022</v>
      </c>
      <c r="Y135" s="77"/>
      <c r="Z135" s="77"/>
      <c r="AA135" s="77"/>
      <c r="AB135" s="44" t="s">
        <v>72</v>
      </c>
      <c r="AC135" s="113">
        <v>44629</v>
      </c>
      <c r="AD135" s="113">
        <v>44636</v>
      </c>
      <c r="AE135" s="113">
        <v>46096</v>
      </c>
      <c r="AF135" s="113"/>
      <c r="AG135" s="26" t="s">
        <v>1024</v>
      </c>
      <c r="AH135" s="102">
        <v>44636</v>
      </c>
      <c r="AI135" s="110"/>
      <c r="AJ135" s="38" t="s">
        <v>1005</v>
      </c>
      <c r="AK135" s="109"/>
      <c r="AL135" s="116">
        <v>42410</v>
      </c>
      <c r="AM135" s="38" t="s">
        <v>133</v>
      </c>
      <c r="AN135" s="44">
        <v>183719</v>
      </c>
      <c r="AO135" s="38" t="s">
        <v>134</v>
      </c>
      <c r="AP135" s="38">
        <v>900</v>
      </c>
      <c r="AQ135" s="38">
        <v>366</v>
      </c>
      <c r="AR135" s="38">
        <v>9</v>
      </c>
      <c r="AS135" s="38">
        <v>9</v>
      </c>
      <c r="AT135" s="38"/>
      <c r="AU135" s="38">
        <v>3</v>
      </c>
      <c r="AV135" s="18">
        <v>69</v>
      </c>
      <c r="AW135" s="38">
        <v>5.5</v>
      </c>
      <c r="AX135" s="86">
        <v>4.2</v>
      </c>
      <c r="AY135" s="86"/>
      <c r="AZ135" s="86">
        <v>81</v>
      </c>
      <c r="BA135" s="86">
        <v>79</v>
      </c>
      <c r="BB135" s="107">
        <v>1079.3900000000001</v>
      </c>
      <c r="BC135" s="107"/>
      <c r="BD135" s="111"/>
      <c r="BE135" s="112"/>
      <c r="BF135" s="38"/>
      <c r="BG135" s="25"/>
      <c r="BH135" s="25"/>
      <c r="BI135" s="25"/>
    </row>
    <row r="136" spans="1:61" s="247" customFormat="1" ht="13.5" customHeight="1" x14ac:dyDescent="0.25">
      <c r="A136" s="38">
        <v>98</v>
      </c>
      <c r="B136" s="38">
        <v>691</v>
      </c>
      <c r="C136" s="291" t="s">
        <v>418</v>
      </c>
      <c r="D136" s="28"/>
      <c r="E136" s="28" t="s">
        <v>1181</v>
      </c>
      <c r="F136" s="213" t="s">
        <v>1138</v>
      </c>
      <c r="G136" s="26" t="s">
        <v>441</v>
      </c>
      <c r="H136" s="184">
        <v>21182</v>
      </c>
      <c r="I136" s="38" t="s">
        <v>71</v>
      </c>
      <c r="J136" s="38" t="s">
        <v>442</v>
      </c>
      <c r="K136" s="44" t="s">
        <v>443</v>
      </c>
      <c r="L136" s="28"/>
      <c r="M136" s="104">
        <v>640.97</v>
      </c>
      <c r="N136" s="104"/>
      <c r="O136" s="105"/>
      <c r="P136" s="105"/>
      <c r="Q136" s="105"/>
      <c r="R136" s="105"/>
      <c r="S136" s="105"/>
      <c r="T136" s="105"/>
      <c r="U136" s="105"/>
      <c r="V136" s="105"/>
      <c r="W136" s="107">
        <v>1922.91</v>
      </c>
      <c r="X136" s="108">
        <v>2021</v>
      </c>
      <c r="Y136" s="77"/>
      <c r="Z136" s="77"/>
      <c r="AA136" s="77"/>
      <c r="AB136" s="44" t="s">
        <v>72</v>
      </c>
      <c r="AC136" s="113">
        <v>44211</v>
      </c>
      <c r="AD136" s="113">
        <v>44197</v>
      </c>
      <c r="AE136" s="113">
        <v>45657</v>
      </c>
      <c r="AF136" s="113">
        <v>47118</v>
      </c>
      <c r="AG136" s="26" t="s">
        <v>1060</v>
      </c>
      <c r="AH136" s="102">
        <v>44215</v>
      </c>
      <c r="AI136" s="109"/>
      <c r="AJ136" s="109"/>
      <c r="AK136" s="109"/>
      <c r="AL136" s="110">
        <v>42418</v>
      </c>
      <c r="AM136" s="38" t="s">
        <v>152</v>
      </c>
      <c r="AN136" s="44">
        <v>183719</v>
      </c>
      <c r="AO136" s="38" t="s">
        <v>134</v>
      </c>
      <c r="AP136" s="38">
        <v>900</v>
      </c>
      <c r="AQ136" s="38">
        <v>366</v>
      </c>
      <c r="AR136" s="38">
        <v>10</v>
      </c>
      <c r="AS136" s="38">
        <v>10</v>
      </c>
      <c r="AT136" s="38"/>
      <c r="AU136" s="38">
        <v>3</v>
      </c>
      <c r="AV136" s="18">
        <v>70.92</v>
      </c>
      <c r="AW136" s="38">
        <v>4.5</v>
      </c>
      <c r="AX136" s="86">
        <v>4.2</v>
      </c>
      <c r="AY136" s="86"/>
      <c r="AZ136" s="86">
        <v>78</v>
      </c>
      <c r="BA136" s="86">
        <v>76</v>
      </c>
      <c r="BB136" s="107">
        <v>883.14</v>
      </c>
      <c r="BC136" s="107"/>
      <c r="BD136" s="111"/>
      <c r="BE136" s="112"/>
      <c r="BF136" s="38"/>
      <c r="BG136" s="25"/>
      <c r="BH136" s="25"/>
      <c r="BI136" s="25"/>
    </row>
    <row r="137" spans="1:61" s="247" customFormat="1" ht="13.5" customHeight="1" x14ac:dyDescent="0.25">
      <c r="A137" s="38">
        <v>349</v>
      </c>
      <c r="B137" s="101">
        <v>801</v>
      </c>
      <c r="C137" s="291" t="s">
        <v>418</v>
      </c>
      <c r="D137" s="28"/>
      <c r="E137" s="28" t="s">
        <v>1182</v>
      </c>
      <c r="F137" s="213" t="s">
        <v>1138</v>
      </c>
      <c r="G137" s="26" t="s">
        <v>1025</v>
      </c>
      <c r="H137" s="184">
        <v>20219</v>
      </c>
      <c r="I137" s="38" t="s">
        <v>71</v>
      </c>
      <c r="J137" s="38">
        <v>3474551756</v>
      </c>
      <c r="K137" s="44" t="s">
        <v>1026</v>
      </c>
      <c r="L137" s="28"/>
      <c r="M137" s="106">
        <v>632</v>
      </c>
      <c r="N137" s="104"/>
      <c r="O137" s="105"/>
      <c r="P137" s="105"/>
      <c r="Q137" s="105"/>
      <c r="R137" s="105"/>
      <c r="S137" s="105"/>
      <c r="T137" s="105"/>
      <c r="U137" s="105"/>
      <c r="V137" s="105"/>
      <c r="W137" s="107">
        <v>1896</v>
      </c>
      <c r="X137" s="108">
        <v>2022</v>
      </c>
      <c r="Y137" s="77"/>
      <c r="Z137" s="77"/>
      <c r="AA137" s="77"/>
      <c r="AB137" s="44" t="s">
        <v>72</v>
      </c>
      <c r="AC137" s="113">
        <v>44636</v>
      </c>
      <c r="AD137" s="113">
        <v>44636</v>
      </c>
      <c r="AE137" s="113">
        <v>46096</v>
      </c>
      <c r="AF137" s="113"/>
      <c r="AG137" s="26" t="s">
        <v>1027</v>
      </c>
      <c r="AH137" s="102">
        <v>44637</v>
      </c>
      <c r="AI137" s="116"/>
      <c r="AJ137" s="38" t="s">
        <v>1006</v>
      </c>
      <c r="AK137" s="109"/>
      <c r="AL137" s="110">
        <v>42418</v>
      </c>
      <c r="AM137" s="38" t="s">
        <v>152</v>
      </c>
      <c r="AN137" s="44">
        <v>183719</v>
      </c>
      <c r="AO137" s="38" t="s">
        <v>134</v>
      </c>
      <c r="AP137" s="38">
        <v>900</v>
      </c>
      <c r="AQ137" s="38">
        <v>366</v>
      </c>
      <c r="AR137" s="38">
        <v>11</v>
      </c>
      <c r="AS137" s="38">
        <v>11</v>
      </c>
      <c r="AT137" s="38"/>
      <c r="AU137" s="38">
        <v>3</v>
      </c>
      <c r="AV137" s="18">
        <v>64.91</v>
      </c>
      <c r="AW137" s="38">
        <v>4.5</v>
      </c>
      <c r="AX137" s="86">
        <v>8.73</v>
      </c>
      <c r="AY137" s="86"/>
      <c r="AZ137" s="86">
        <v>73</v>
      </c>
      <c r="BA137" s="86">
        <v>70</v>
      </c>
      <c r="BB137" s="107">
        <v>883.14</v>
      </c>
      <c r="BC137" s="107"/>
      <c r="BD137" s="111"/>
      <c r="BE137" s="112"/>
      <c r="BF137" s="38"/>
      <c r="BG137" s="41">
        <v>59.77</v>
      </c>
      <c r="BH137" s="218">
        <v>87.14</v>
      </c>
      <c r="BI137" s="25"/>
    </row>
    <row r="138" spans="1:61" s="247" customFormat="1" ht="13.5" customHeight="1" x14ac:dyDescent="0.25">
      <c r="A138" s="38">
        <v>100</v>
      </c>
      <c r="B138" s="38">
        <v>733</v>
      </c>
      <c r="C138" s="291" t="s">
        <v>418</v>
      </c>
      <c r="D138" s="28"/>
      <c r="E138" s="28" t="s">
        <v>1183</v>
      </c>
      <c r="F138" s="213" t="s">
        <v>1138</v>
      </c>
      <c r="G138" s="114" t="s">
        <v>427</v>
      </c>
      <c r="H138" s="184">
        <v>24680</v>
      </c>
      <c r="I138" s="38" t="s">
        <v>428</v>
      </c>
      <c r="J138" s="38">
        <v>338252625</v>
      </c>
      <c r="K138" s="44" t="s">
        <v>429</v>
      </c>
      <c r="L138" s="28"/>
      <c r="M138" s="106"/>
      <c r="N138" s="104"/>
      <c r="O138" s="105"/>
      <c r="P138" s="105"/>
      <c r="Q138" s="105"/>
      <c r="R138" s="105"/>
      <c r="S138" s="105"/>
      <c r="T138" s="105"/>
      <c r="U138" s="105"/>
      <c r="V138" s="105"/>
      <c r="W138" s="107">
        <v>443.63</v>
      </c>
      <c r="X138" s="108">
        <v>2024</v>
      </c>
      <c r="Y138" s="77"/>
      <c r="Z138" s="77"/>
      <c r="AA138" s="77"/>
      <c r="AB138" s="44" t="s">
        <v>72</v>
      </c>
      <c r="AC138" s="113">
        <v>45377</v>
      </c>
      <c r="AD138" s="113">
        <v>45383</v>
      </c>
      <c r="AE138" s="113">
        <v>46843</v>
      </c>
      <c r="AF138" s="113">
        <v>48304</v>
      </c>
      <c r="AG138" s="26" t="s">
        <v>1132</v>
      </c>
      <c r="AH138" s="102">
        <v>45385</v>
      </c>
      <c r="AI138" s="102">
        <v>45383</v>
      </c>
      <c r="AJ138" s="26" t="s">
        <v>444</v>
      </c>
      <c r="AK138" s="109"/>
      <c r="AL138" s="110">
        <v>42418</v>
      </c>
      <c r="AM138" s="38" t="s">
        <v>152</v>
      </c>
      <c r="AN138" s="44">
        <v>183719</v>
      </c>
      <c r="AO138" s="38" t="s">
        <v>134</v>
      </c>
      <c r="AP138" s="38">
        <v>900</v>
      </c>
      <c r="AQ138" s="38">
        <v>366</v>
      </c>
      <c r="AR138" s="38">
        <v>12</v>
      </c>
      <c r="AS138" s="38">
        <v>12</v>
      </c>
      <c r="AT138" s="38"/>
      <c r="AU138" s="38">
        <v>3</v>
      </c>
      <c r="AV138" s="18">
        <v>41.75</v>
      </c>
      <c r="AW138" s="38">
        <v>3</v>
      </c>
      <c r="AX138" s="117"/>
      <c r="AY138" s="117"/>
      <c r="AZ138" s="86">
        <v>44</v>
      </c>
      <c r="BA138" s="86">
        <v>44</v>
      </c>
      <c r="BB138" s="107">
        <v>588.76</v>
      </c>
      <c r="BC138" s="107"/>
      <c r="BD138" s="111"/>
      <c r="BE138" s="103"/>
      <c r="BF138" s="38"/>
      <c r="BG138" s="25"/>
      <c r="BH138" s="25"/>
      <c r="BI138" s="25"/>
    </row>
    <row r="139" spans="1:61" s="247" customFormat="1" ht="13.5" customHeight="1" x14ac:dyDescent="0.25">
      <c r="A139" s="38">
        <v>101</v>
      </c>
      <c r="B139" s="101">
        <v>837</v>
      </c>
      <c r="C139" s="291" t="s">
        <v>418</v>
      </c>
      <c r="D139" s="28"/>
      <c r="E139" s="28" t="s">
        <v>1184</v>
      </c>
      <c r="F139" s="213" t="s">
        <v>1138</v>
      </c>
      <c r="G139" s="114" t="s">
        <v>445</v>
      </c>
      <c r="H139" s="184">
        <v>23996</v>
      </c>
      <c r="I139" s="38" t="s">
        <v>335</v>
      </c>
      <c r="J139" s="38">
        <v>3316178185</v>
      </c>
      <c r="K139" s="44" t="s">
        <v>446</v>
      </c>
      <c r="L139" s="28"/>
      <c r="M139" s="106">
        <v>653.49</v>
      </c>
      <c r="N139" s="104">
        <v>660.36</v>
      </c>
      <c r="O139" s="105"/>
      <c r="P139" s="105"/>
      <c r="Q139" s="105"/>
      <c r="R139" s="105"/>
      <c r="S139" s="105"/>
      <c r="T139" s="105"/>
      <c r="U139" s="105"/>
      <c r="V139" s="105"/>
      <c r="W139" s="119">
        <v>1960.47</v>
      </c>
      <c r="X139" s="108">
        <v>2017</v>
      </c>
      <c r="Y139" s="77"/>
      <c r="Z139" s="77"/>
      <c r="AA139" s="77"/>
      <c r="AB139" s="127" t="s">
        <v>72</v>
      </c>
      <c r="AC139" s="113">
        <v>42976</v>
      </c>
      <c r="AD139" s="113">
        <v>42979</v>
      </c>
      <c r="AE139" s="113">
        <v>44439</v>
      </c>
      <c r="AF139" s="113">
        <v>45900</v>
      </c>
      <c r="AG139" s="26" t="s">
        <v>447</v>
      </c>
      <c r="AH139" s="102">
        <v>42983</v>
      </c>
      <c r="AI139" s="102">
        <v>42979</v>
      </c>
      <c r="AJ139" s="38" t="s">
        <v>448</v>
      </c>
      <c r="AK139" s="109"/>
      <c r="AL139" s="116">
        <v>42410</v>
      </c>
      <c r="AM139" s="38" t="s">
        <v>152</v>
      </c>
      <c r="AN139" s="44">
        <v>183719</v>
      </c>
      <c r="AO139" s="38" t="s">
        <v>134</v>
      </c>
      <c r="AP139" s="38">
        <v>900</v>
      </c>
      <c r="AQ139" s="38">
        <v>366</v>
      </c>
      <c r="AR139" s="38">
        <v>13</v>
      </c>
      <c r="AS139" s="38">
        <v>13</v>
      </c>
      <c r="AT139" s="38"/>
      <c r="AU139" s="38">
        <v>3</v>
      </c>
      <c r="AV139" s="18">
        <v>70.239999999999995</v>
      </c>
      <c r="AW139" s="38">
        <v>4.5</v>
      </c>
      <c r="AX139" s="86">
        <v>9.48</v>
      </c>
      <c r="AY139" s="86"/>
      <c r="AZ139" s="86">
        <v>75</v>
      </c>
      <c r="BA139" s="86">
        <v>73</v>
      </c>
      <c r="BB139" s="107">
        <v>883.14</v>
      </c>
      <c r="BC139" s="107"/>
      <c r="BD139" s="88"/>
      <c r="BE139" s="88"/>
      <c r="BF139" s="88"/>
      <c r="BG139" s="41">
        <v>60.46</v>
      </c>
      <c r="BH139" s="218">
        <v>87.14</v>
      </c>
      <c r="BI139" s="25"/>
    </row>
    <row r="140" spans="1:61" s="247" customFormat="1" ht="13.5" customHeight="1" x14ac:dyDescent="0.25">
      <c r="A140" s="38">
        <v>102</v>
      </c>
      <c r="B140" s="101">
        <v>797</v>
      </c>
      <c r="C140" s="291" t="s">
        <v>418</v>
      </c>
      <c r="D140" s="28"/>
      <c r="E140" s="28" t="s">
        <v>1185</v>
      </c>
      <c r="F140" s="213" t="s">
        <v>1138</v>
      </c>
      <c r="G140" s="114" t="s">
        <v>449</v>
      </c>
      <c r="H140" s="184">
        <v>26997</v>
      </c>
      <c r="I140" s="38" t="s">
        <v>450</v>
      </c>
      <c r="J140" s="38">
        <v>3246243949</v>
      </c>
      <c r="K140" s="44" t="s">
        <v>451</v>
      </c>
      <c r="L140" s="28"/>
      <c r="M140" s="106">
        <v>712.5</v>
      </c>
      <c r="N140" s="104">
        <v>727.59</v>
      </c>
      <c r="O140" s="105"/>
      <c r="P140" s="105"/>
      <c r="Q140" s="105"/>
      <c r="R140" s="105"/>
      <c r="S140" s="105"/>
      <c r="T140" s="105"/>
      <c r="U140" s="105"/>
      <c r="V140" s="105"/>
      <c r="W140" s="119">
        <v>2137.5</v>
      </c>
      <c r="X140" s="108">
        <v>2015</v>
      </c>
      <c r="Y140" s="77"/>
      <c r="Z140" s="77"/>
      <c r="AA140" s="77"/>
      <c r="AB140" s="44" t="s">
        <v>72</v>
      </c>
      <c r="AC140" s="113">
        <v>42275</v>
      </c>
      <c r="AD140" s="113">
        <v>42278</v>
      </c>
      <c r="AE140" s="113">
        <v>43738</v>
      </c>
      <c r="AF140" s="113">
        <v>45199</v>
      </c>
      <c r="AG140" s="26" t="s">
        <v>452</v>
      </c>
      <c r="AH140" s="102">
        <v>42277</v>
      </c>
      <c r="AI140" s="102">
        <v>42278</v>
      </c>
      <c r="AJ140" s="38" t="s">
        <v>453</v>
      </c>
      <c r="AK140" s="109"/>
      <c r="AL140" s="110">
        <v>42418</v>
      </c>
      <c r="AM140" s="38" t="s">
        <v>152</v>
      </c>
      <c r="AN140" s="44">
        <v>183719</v>
      </c>
      <c r="AO140" s="38" t="s">
        <v>134</v>
      </c>
      <c r="AP140" s="38">
        <v>900</v>
      </c>
      <c r="AQ140" s="38">
        <v>366</v>
      </c>
      <c r="AR140" s="38">
        <v>14</v>
      </c>
      <c r="AS140" s="38">
        <v>14</v>
      </c>
      <c r="AT140" s="38"/>
      <c r="AU140" s="38">
        <v>3</v>
      </c>
      <c r="AV140" s="18">
        <v>73.95</v>
      </c>
      <c r="AW140" s="38">
        <v>4.5</v>
      </c>
      <c r="AX140" s="86">
        <v>4.2</v>
      </c>
      <c r="AY140" s="86"/>
      <c r="AZ140" s="86">
        <v>83</v>
      </c>
      <c r="BA140" s="86">
        <v>81</v>
      </c>
      <c r="BB140" s="107">
        <v>883.14</v>
      </c>
      <c r="BC140" s="107"/>
      <c r="BD140" s="111">
        <v>43678</v>
      </c>
      <c r="BE140" s="112">
        <v>2572.9700000000003</v>
      </c>
      <c r="BF140" s="38">
        <v>3</v>
      </c>
      <c r="BG140" s="74">
        <v>61.61</v>
      </c>
      <c r="BH140" s="218">
        <v>79.09</v>
      </c>
      <c r="BI140" s="25"/>
    </row>
    <row r="141" spans="1:61" s="247" customFormat="1" ht="13.5" customHeight="1" x14ac:dyDescent="0.25">
      <c r="A141" s="38">
        <v>103</v>
      </c>
      <c r="B141" s="101"/>
      <c r="C141" s="291" t="s">
        <v>418</v>
      </c>
      <c r="D141" s="28"/>
      <c r="E141" s="28" t="s">
        <v>1186</v>
      </c>
      <c r="F141" s="213" t="s">
        <v>1138</v>
      </c>
      <c r="G141" s="114" t="s">
        <v>1088</v>
      </c>
      <c r="H141" s="184">
        <v>20853</v>
      </c>
      <c r="I141" s="38" t="s">
        <v>1089</v>
      </c>
      <c r="J141" s="38">
        <v>3471731220</v>
      </c>
      <c r="K141" s="44"/>
      <c r="L141" s="28"/>
      <c r="M141" s="106">
        <v>785.7</v>
      </c>
      <c r="N141" s="104"/>
      <c r="O141" s="104"/>
      <c r="P141" s="104"/>
      <c r="Q141" s="105"/>
      <c r="R141" s="105"/>
      <c r="S141" s="105"/>
      <c r="T141" s="105"/>
      <c r="U141" s="105"/>
      <c r="V141" s="105"/>
      <c r="W141" s="119">
        <v>2357.1</v>
      </c>
      <c r="X141" s="108">
        <v>2023</v>
      </c>
      <c r="Y141" s="77"/>
      <c r="Z141" s="77"/>
      <c r="AA141" s="77"/>
      <c r="AB141" s="44" t="s">
        <v>72</v>
      </c>
      <c r="AC141" s="113">
        <v>45048</v>
      </c>
      <c r="AD141" s="113">
        <v>45047</v>
      </c>
      <c r="AE141" s="113">
        <v>46507</v>
      </c>
      <c r="AF141" s="113">
        <v>11443</v>
      </c>
      <c r="AG141" s="26" t="s">
        <v>1090</v>
      </c>
      <c r="AH141" s="102">
        <v>45055</v>
      </c>
      <c r="AI141" s="113">
        <v>45047</v>
      </c>
      <c r="AJ141" s="38" t="s">
        <v>454</v>
      </c>
      <c r="AK141" s="109"/>
      <c r="AL141" s="116">
        <v>42410</v>
      </c>
      <c r="AM141" s="38" t="s">
        <v>166</v>
      </c>
      <c r="AN141" s="44">
        <v>183719</v>
      </c>
      <c r="AO141" s="38" t="s">
        <v>134</v>
      </c>
      <c r="AP141" s="38">
        <v>900</v>
      </c>
      <c r="AQ141" s="38">
        <v>366</v>
      </c>
      <c r="AR141" s="38">
        <v>15</v>
      </c>
      <c r="AS141" s="38">
        <v>15</v>
      </c>
      <c r="AT141" s="38"/>
      <c r="AU141" s="38">
        <v>3</v>
      </c>
      <c r="AV141" s="18">
        <v>70.92</v>
      </c>
      <c r="AW141" s="38">
        <v>4.5</v>
      </c>
      <c r="AX141" s="86">
        <v>4.2</v>
      </c>
      <c r="AY141" s="86"/>
      <c r="AZ141" s="86">
        <v>78</v>
      </c>
      <c r="BA141" s="86">
        <v>76</v>
      </c>
      <c r="BB141" s="107">
        <v>883.14</v>
      </c>
      <c r="BC141" s="107"/>
      <c r="BD141" s="88"/>
      <c r="BE141" s="88"/>
      <c r="BF141" s="88"/>
      <c r="BG141" s="41">
        <v>65</v>
      </c>
      <c r="BH141" s="218">
        <v>87.14</v>
      </c>
      <c r="BI141" s="25"/>
    </row>
    <row r="142" spans="1:61" s="247" customFormat="1" ht="13.5" customHeight="1" x14ac:dyDescent="0.25">
      <c r="A142" s="38">
        <v>104</v>
      </c>
      <c r="B142" s="101">
        <v>938</v>
      </c>
      <c r="C142" s="291" t="s">
        <v>418</v>
      </c>
      <c r="D142" s="28"/>
      <c r="E142" s="28" t="s">
        <v>1187</v>
      </c>
      <c r="F142" s="213" t="s">
        <v>1138</v>
      </c>
      <c r="G142" s="26" t="s">
        <v>455</v>
      </c>
      <c r="H142" s="184">
        <v>13954</v>
      </c>
      <c r="I142" s="38" t="s">
        <v>71</v>
      </c>
      <c r="J142" s="38" t="s">
        <v>456</v>
      </c>
      <c r="K142" s="28"/>
      <c r="L142" s="28"/>
      <c r="M142" s="106">
        <v>663.91</v>
      </c>
      <c r="N142" s="104"/>
      <c r="O142" s="105"/>
      <c r="P142" s="105"/>
      <c r="Q142" s="105"/>
      <c r="R142" s="105"/>
      <c r="S142" s="105"/>
      <c r="T142" s="105"/>
      <c r="U142" s="105"/>
      <c r="V142" s="105"/>
      <c r="W142" s="119">
        <v>1273.5999999999999</v>
      </c>
      <c r="X142" s="120">
        <v>44185</v>
      </c>
      <c r="Y142" s="77"/>
      <c r="Z142" s="77"/>
      <c r="AA142" s="77" t="s">
        <v>457</v>
      </c>
      <c r="AB142" s="44" t="s">
        <v>72</v>
      </c>
      <c r="AC142" s="113">
        <v>43831</v>
      </c>
      <c r="AD142" s="113">
        <v>43831</v>
      </c>
      <c r="AE142" s="113">
        <v>45291</v>
      </c>
      <c r="AF142" s="113">
        <v>46752</v>
      </c>
      <c r="AG142" s="26" t="s">
        <v>458</v>
      </c>
      <c r="AH142" s="102">
        <v>43835</v>
      </c>
      <c r="AI142" s="109"/>
      <c r="AJ142" s="109"/>
      <c r="AK142" s="109"/>
      <c r="AL142" s="116">
        <v>42410</v>
      </c>
      <c r="AM142" s="38" t="s">
        <v>166</v>
      </c>
      <c r="AN142" s="44">
        <v>183719</v>
      </c>
      <c r="AO142" s="38" t="s">
        <v>134</v>
      </c>
      <c r="AP142" s="38">
        <v>900</v>
      </c>
      <c r="AQ142" s="38">
        <v>366</v>
      </c>
      <c r="AR142" s="38">
        <v>16</v>
      </c>
      <c r="AS142" s="38">
        <v>16</v>
      </c>
      <c r="AT142" s="38"/>
      <c r="AU142" s="38">
        <v>3</v>
      </c>
      <c r="AV142" s="18">
        <v>61.6</v>
      </c>
      <c r="AW142" s="38">
        <v>4.5</v>
      </c>
      <c r="AX142" s="86">
        <v>8.75</v>
      </c>
      <c r="AY142" s="86"/>
      <c r="AZ142" s="86">
        <v>72</v>
      </c>
      <c r="BA142" s="86">
        <v>69</v>
      </c>
      <c r="BB142" s="107">
        <v>883.14</v>
      </c>
      <c r="BC142" s="107"/>
      <c r="BD142" s="88"/>
      <c r="BE142" s="88"/>
      <c r="BF142" s="88"/>
      <c r="BG142" s="41">
        <v>61.71</v>
      </c>
      <c r="BH142" s="218">
        <v>65.349999999999994</v>
      </c>
      <c r="BI142" s="25"/>
    </row>
    <row r="143" spans="1:61" s="247" customFormat="1" ht="15" customHeight="1" x14ac:dyDescent="0.25">
      <c r="A143" s="38">
        <v>105</v>
      </c>
      <c r="B143" s="101">
        <v>795</v>
      </c>
      <c r="C143" s="291" t="s">
        <v>418</v>
      </c>
      <c r="D143" s="28"/>
      <c r="E143" s="28" t="s">
        <v>1188</v>
      </c>
      <c r="F143" s="213" t="s">
        <v>1138</v>
      </c>
      <c r="G143" s="114" t="s">
        <v>459</v>
      </c>
      <c r="H143" s="184">
        <v>24748</v>
      </c>
      <c r="I143" s="38" t="s">
        <v>460</v>
      </c>
      <c r="J143" s="38">
        <v>3296947650</v>
      </c>
      <c r="K143" s="28"/>
      <c r="L143" s="28"/>
      <c r="M143" s="106">
        <v>396.63</v>
      </c>
      <c r="N143" s="104">
        <v>405.01</v>
      </c>
      <c r="O143" s="105"/>
      <c r="P143" s="105"/>
      <c r="Q143" s="105"/>
      <c r="R143" s="105"/>
      <c r="S143" s="105"/>
      <c r="T143" s="105"/>
      <c r="U143" s="105"/>
      <c r="V143" s="105"/>
      <c r="W143" s="119">
        <v>1189.8900000000001</v>
      </c>
      <c r="X143" s="108">
        <v>2015</v>
      </c>
      <c r="Y143" s="77"/>
      <c r="Z143" s="77"/>
      <c r="AA143" s="77"/>
      <c r="AB143" s="127" t="s">
        <v>72</v>
      </c>
      <c r="AC143" s="113">
        <v>42215</v>
      </c>
      <c r="AD143" s="113">
        <v>42217</v>
      </c>
      <c r="AE143" s="113">
        <v>43677</v>
      </c>
      <c r="AF143" s="113">
        <v>45138</v>
      </c>
      <c r="AG143" s="26" t="s">
        <v>461</v>
      </c>
      <c r="AH143" s="102">
        <v>42222</v>
      </c>
      <c r="AI143" s="102"/>
      <c r="AJ143" s="38" t="s">
        <v>462</v>
      </c>
      <c r="AK143" s="109"/>
      <c r="AL143" s="110">
        <v>42418</v>
      </c>
      <c r="AM143" s="38" t="s">
        <v>166</v>
      </c>
      <c r="AN143" s="44">
        <v>183719</v>
      </c>
      <c r="AO143" s="38" t="s">
        <v>134</v>
      </c>
      <c r="AP143" s="38">
        <v>900</v>
      </c>
      <c r="AQ143" s="38">
        <v>366</v>
      </c>
      <c r="AR143" s="38">
        <v>17</v>
      </c>
      <c r="AS143" s="38">
        <v>17</v>
      </c>
      <c r="AT143" s="38"/>
      <c r="AU143" s="38">
        <v>3</v>
      </c>
      <c r="AV143" s="18">
        <v>41.75</v>
      </c>
      <c r="AW143" s="38">
        <v>3</v>
      </c>
      <c r="AX143" s="117"/>
      <c r="AY143" s="117"/>
      <c r="AZ143" s="86">
        <v>45</v>
      </c>
      <c r="BA143" s="86">
        <v>45</v>
      </c>
      <c r="BB143" s="107">
        <v>588.76</v>
      </c>
      <c r="BC143" s="107"/>
      <c r="BD143" s="88"/>
      <c r="BE143" s="88"/>
      <c r="BF143" s="88"/>
      <c r="BG143" s="73">
        <v>37.729999999999997</v>
      </c>
      <c r="BH143" s="218">
        <v>59.32</v>
      </c>
      <c r="BI143" s="25"/>
    </row>
    <row r="144" spans="1:61" s="247" customFormat="1" ht="15" customHeight="1" x14ac:dyDescent="0.25">
      <c r="A144" s="38">
        <v>106</v>
      </c>
      <c r="B144" s="101">
        <v>888</v>
      </c>
      <c r="C144" s="291" t="s">
        <v>418</v>
      </c>
      <c r="D144" s="28"/>
      <c r="E144" s="28" t="s">
        <v>1189</v>
      </c>
      <c r="F144" s="213" t="s">
        <v>1138</v>
      </c>
      <c r="G144" s="26" t="s">
        <v>1091</v>
      </c>
      <c r="H144" s="184">
        <v>27377</v>
      </c>
      <c r="I144" s="38" t="s">
        <v>71</v>
      </c>
      <c r="J144" s="38">
        <v>3755190353</v>
      </c>
      <c r="K144" s="28"/>
      <c r="L144" s="28"/>
      <c r="M144" s="106">
        <v>954.25</v>
      </c>
      <c r="N144" s="104"/>
      <c r="O144" s="105"/>
      <c r="P144" s="105"/>
      <c r="Q144" s="105"/>
      <c r="R144" s="105"/>
      <c r="S144" s="105"/>
      <c r="T144" s="105"/>
      <c r="U144" s="105"/>
      <c r="V144" s="105"/>
      <c r="W144" s="119">
        <v>2862.75</v>
      </c>
      <c r="X144" s="120">
        <v>2023</v>
      </c>
      <c r="Y144" s="77"/>
      <c r="Z144" s="77"/>
      <c r="AA144" s="77"/>
      <c r="AB144" s="44" t="s">
        <v>72</v>
      </c>
      <c r="AC144" s="113">
        <v>45049</v>
      </c>
      <c r="AD144" s="113">
        <v>45047</v>
      </c>
      <c r="AE144" s="113">
        <v>46507</v>
      </c>
      <c r="AF144" s="113">
        <v>47968</v>
      </c>
      <c r="AG144" s="26" t="s">
        <v>1092</v>
      </c>
      <c r="AH144" s="102">
        <v>45055</v>
      </c>
      <c r="AI144" s="113">
        <v>45047</v>
      </c>
      <c r="AJ144" s="26" t="s">
        <v>463</v>
      </c>
      <c r="AK144" s="109"/>
      <c r="AL144" s="116">
        <v>42410</v>
      </c>
      <c r="AM144" s="38" t="s">
        <v>166</v>
      </c>
      <c r="AN144" s="44">
        <v>183719</v>
      </c>
      <c r="AO144" s="38" t="s">
        <v>134</v>
      </c>
      <c r="AP144" s="38">
        <v>900</v>
      </c>
      <c r="AQ144" s="38">
        <v>366</v>
      </c>
      <c r="AR144" s="38">
        <v>18</v>
      </c>
      <c r="AS144" s="38">
        <v>18</v>
      </c>
      <c r="AT144" s="38"/>
      <c r="AU144" s="38">
        <v>3</v>
      </c>
      <c r="AV144" s="18">
        <v>67.150000000000006</v>
      </c>
      <c r="AW144" s="38">
        <v>4.5</v>
      </c>
      <c r="AX144" s="86">
        <v>9.5</v>
      </c>
      <c r="AY144" s="86"/>
      <c r="AZ144" s="86">
        <v>75</v>
      </c>
      <c r="BA144" s="86">
        <v>73</v>
      </c>
      <c r="BB144" s="107">
        <v>883.14</v>
      </c>
      <c r="BC144" s="107"/>
      <c r="BD144" s="88"/>
      <c r="BE144" s="88"/>
      <c r="BF144" s="88"/>
      <c r="BG144" s="73">
        <v>65.63</v>
      </c>
      <c r="BH144" s="218">
        <v>79.09</v>
      </c>
      <c r="BI144" s="25"/>
    </row>
    <row r="145" spans="1:61" s="247" customFormat="1" ht="15" customHeight="1" x14ac:dyDescent="0.25">
      <c r="A145" s="38">
        <v>107</v>
      </c>
      <c r="B145" s="101">
        <v>611</v>
      </c>
      <c r="C145" s="291" t="s">
        <v>418</v>
      </c>
      <c r="D145" s="28"/>
      <c r="E145" s="28" t="s">
        <v>1190</v>
      </c>
      <c r="F145" s="26" t="s">
        <v>1140</v>
      </c>
      <c r="G145" s="26"/>
      <c r="H145" s="184"/>
      <c r="I145" s="38"/>
      <c r="J145" s="38"/>
      <c r="K145" s="28"/>
      <c r="L145" s="28"/>
      <c r="M145" s="82" t="s">
        <v>1140</v>
      </c>
      <c r="N145" s="104"/>
      <c r="O145" s="104"/>
      <c r="P145" s="104"/>
      <c r="Q145" s="105"/>
      <c r="R145" s="105"/>
      <c r="S145" s="105"/>
      <c r="T145" s="105"/>
      <c r="U145" s="105"/>
      <c r="V145" s="105"/>
      <c r="W145" s="107"/>
      <c r="X145" s="108"/>
      <c r="Y145" s="77"/>
      <c r="Z145" s="77"/>
      <c r="AA145" s="77"/>
      <c r="AB145" s="44" t="s">
        <v>72</v>
      </c>
      <c r="AC145" s="113"/>
      <c r="AD145" s="113"/>
      <c r="AE145" s="113"/>
      <c r="AF145" s="113"/>
      <c r="AG145" s="26"/>
      <c r="AH145" s="102"/>
      <c r="AI145" s="109"/>
      <c r="AJ145" s="38" t="s">
        <v>464</v>
      </c>
      <c r="AK145" s="109"/>
      <c r="AL145" s="110">
        <v>42410</v>
      </c>
      <c r="AM145" s="38" t="s">
        <v>166</v>
      </c>
      <c r="AN145" s="44">
        <v>183719</v>
      </c>
      <c r="AO145" s="38" t="s">
        <v>134</v>
      </c>
      <c r="AP145" s="38">
        <v>900</v>
      </c>
      <c r="AQ145" s="38">
        <v>366</v>
      </c>
      <c r="AR145" s="38">
        <v>19</v>
      </c>
      <c r="AS145" s="38">
        <v>19</v>
      </c>
      <c r="AT145" s="38"/>
      <c r="AU145" s="38">
        <v>3</v>
      </c>
      <c r="AV145" s="18">
        <v>73.95</v>
      </c>
      <c r="AW145" s="38">
        <v>4.5</v>
      </c>
      <c r="AX145" s="86">
        <v>4.2</v>
      </c>
      <c r="AY145" s="86"/>
      <c r="AZ145" s="86">
        <v>82</v>
      </c>
      <c r="BA145" s="86">
        <v>80</v>
      </c>
      <c r="BB145" s="107">
        <v>883.14</v>
      </c>
      <c r="BC145" s="107"/>
      <c r="BD145" s="88"/>
      <c r="BE145" s="88"/>
      <c r="BF145" s="88"/>
      <c r="BG145" s="73">
        <v>67.78</v>
      </c>
      <c r="BH145" s="218">
        <v>79.09</v>
      </c>
      <c r="BI145" s="25"/>
    </row>
    <row r="146" spans="1:61" s="247" customFormat="1" ht="13.5" customHeight="1" x14ac:dyDescent="0.25">
      <c r="A146" s="38">
        <v>108</v>
      </c>
      <c r="B146" s="101">
        <v>911</v>
      </c>
      <c r="C146" s="291" t="s">
        <v>418</v>
      </c>
      <c r="D146" s="28"/>
      <c r="E146" s="28" t="s">
        <v>1191</v>
      </c>
      <c r="F146" s="213" t="s">
        <v>1138</v>
      </c>
      <c r="G146" s="26" t="s">
        <v>465</v>
      </c>
      <c r="H146" s="184">
        <v>18786</v>
      </c>
      <c r="I146" s="38" t="s">
        <v>71</v>
      </c>
      <c r="J146" s="38">
        <v>3357274018</v>
      </c>
      <c r="K146" s="28"/>
      <c r="L146" s="28"/>
      <c r="M146" s="106">
        <v>713</v>
      </c>
      <c r="N146" s="104"/>
      <c r="O146" s="105"/>
      <c r="P146" s="105"/>
      <c r="Q146" s="105"/>
      <c r="R146" s="105"/>
      <c r="S146" s="105"/>
      <c r="T146" s="105"/>
      <c r="U146" s="105"/>
      <c r="V146" s="105"/>
      <c r="W146" s="119">
        <v>2139</v>
      </c>
      <c r="X146" s="108" t="s">
        <v>219</v>
      </c>
      <c r="Y146" s="77"/>
      <c r="Z146" s="77"/>
      <c r="AA146" s="77" t="s">
        <v>466</v>
      </c>
      <c r="AB146" s="44" t="s">
        <v>72</v>
      </c>
      <c r="AC146" s="113">
        <v>43641</v>
      </c>
      <c r="AD146" s="113">
        <v>43647</v>
      </c>
      <c r="AE146" s="113">
        <v>45107</v>
      </c>
      <c r="AF146" s="113">
        <v>46568</v>
      </c>
      <c r="AG146" s="26" t="s">
        <v>467</v>
      </c>
      <c r="AH146" s="102">
        <v>43652</v>
      </c>
      <c r="AI146" s="109"/>
      <c r="AJ146" s="38" t="s">
        <v>468</v>
      </c>
      <c r="AK146" s="109"/>
      <c r="AL146" s="116">
        <v>42418</v>
      </c>
      <c r="AM146" s="38" t="s">
        <v>181</v>
      </c>
      <c r="AN146" s="44">
        <v>183719</v>
      </c>
      <c r="AO146" s="38" t="s">
        <v>134</v>
      </c>
      <c r="AP146" s="38">
        <v>900</v>
      </c>
      <c r="AQ146" s="38">
        <v>366</v>
      </c>
      <c r="AR146" s="38">
        <v>20</v>
      </c>
      <c r="AS146" s="38">
        <v>20</v>
      </c>
      <c r="AT146" s="38"/>
      <c r="AU146" s="38">
        <v>3</v>
      </c>
      <c r="AV146" s="18">
        <v>65.900000000000006</v>
      </c>
      <c r="AW146" s="38">
        <v>4.5</v>
      </c>
      <c r="AX146" s="86">
        <v>4.2</v>
      </c>
      <c r="AY146" s="86"/>
      <c r="AZ146" s="86">
        <v>78</v>
      </c>
      <c r="BA146" s="86">
        <v>76</v>
      </c>
      <c r="BB146" s="107">
        <v>883.14</v>
      </c>
      <c r="BC146" s="107"/>
      <c r="BD146" s="111"/>
      <c r="BE146" s="112"/>
      <c r="BF146" s="38"/>
      <c r="BG146" s="41">
        <v>69.09</v>
      </c>
      <c r="BH146" s="218">
        <v>87.14</v>
      </c>
      <c r="BI146" s="25"/>
    </row>
    <row r="147" spans="1:61" s="247" customFormat="1" ht="13.5" customHeight="1" x14ac:dyDescent="0.25">
      <c r="A147" s="38">
        <v>109</v>
      </c>
      <c r="B147" s="38">
        <v>932</v>
      </c>
      <c r="C147" s="291" t="s">
        <v>418</v>
      </c>
      <c r="D147" s="28"/>
      <c r="E147" s="28" t="s">
        <v>1222</v>
      </c>
      <c r="F147" s="213" t="s">
        <v>1138</v>
      </c>
      <c r="G147" s="26" t="s">
        <v>469</v>
      </c>
      <c r="H147" s="184">
        <v>17348</v>
      </c>
      <c r="I147" s="38" t="s">
        <v>71</v>
      </c>
      <c r="J147" s="38" t="s">
        <v>470</v>
      </c>
      <c r="K147" s="28"/>
      <c r="L147" s="28"/>
      <c r="M147" s="106">
        <v>666.34</v>
      </c>
      <c r="N147" s="104"/>
      <c r="O147" s="104">
        <v>120</v>
      </c>
      <c r="P147" s="104"/>
      <c r="Q147" s="105"/>
      <c r="R147" s="105"/>
      <c r="S147" s="105"/>
      <c r="T147" s="105"/>
      <c r="U147" s="105"/>
      <c r="V147" s="105"/>
      <c r="W147" s="119">
        <v>2359.02</v>
      </c>
      <c r="X147" s="120">
        <v>44185</v>
      </c>
      <c r="Y147" s="77"/>
      <c r="Z147" s="77"/>
      <c r="AA147" s="77" t="s">
        <v>471</v>
      </c>
      <c r="AB147" s="44" t="s">
        <v>72</v>
      </c>
      <c r="AC147" s="113">
        <v>43831</v>
      </c>
      <c r="AD147" s="113">
        <v>43831</v>
      </c>
      <c r="AE147" s="113">
        <v>45291</v>
      </c>
      <c r="AF147" s="113">
        <v>46752</v>
      </c>
      <c r="AG147" s="26" t="s">
        <v>472</v>
      </c>
      <c r="AH147" s="102">
        <v>43835</v>
      </c>
      <c r="AI147" s="109"/>
      <c r="AJ147" s="109"/>
      <c r="AK147" s="109"/>
      <c r="AL147" s="116">
        <v>42410</v>
      </c>
      <c r="AM147" s="38" t="s">
        <v>181</v>
      </c>
      <c r="AN147" s="44">
        <v>183719</v>
      </c>
      <c r="AO147" s="38" t="s">
        <v>134</v>
      </c>
      <c r="AP147" s="38">
        <v>900</v>
      </c>
      <c r="AQ147" s="38">
        <v>366</v>
      </c>
      <c r="AR147" s="38">
        <v>21</v>
      </c>
      <c r="AS147" s="38">
        <v>21</v>
      </c>
      <c r="AT147" s="38" t="s">
        <v>67</v>
      </c>
      <c r="AU147" s="38">
        <v>3</v>
      </c>
      <c r="AV147" s="18">
        <v>61.6</v>
      </c>
      <c r="AW147" s="38">
        <v>4.5</v>
      </c>
      <c r="AX147" s="86">
        <v>8.75</v>
      </c>
      <c r="AY147" s="86"/>
      <c r="AZ147" s="86">
        <v>70</v>
      </c>
      <c r="BA147" s="86">
        <v>67</v>
      </c>
      <c r="BB147" s="107">
        <v>883.14</v>
      </c>
      <c r="BC147" s="107"/>
      <c r="BD147" s="88"/>
      <c r="BE147" s="88"/>
      <c r="BF147" s="88"/>
      <c r="BG147" s="41">
        <v>65.87</v>
      </c>
      <c r="BH147" s="218">
        <v>65.349999999999994</v>
      </c>
      <c r="BI147" s="25"/>
    </row>
    <row r="148" spans="1:61" s="247" customFormat="1" ht="13.5" customHeight="1" x14ac:dyDescent="0.25">
      <c r="A148" s="38">
        <v>110</v>
      </c>
      <c r="B148" s="38">
        <v>755</v>
      </c>
      <c r="C148" s="291" t="s">
        <v>418</v>
      </c>
      <c r="D148" s="28"/>
      <c r="E148" s="28" t="s">
        <v>1192</v>
      </c>
      <c r="F148" s="213" t="s">
        <v>1138</v>
      </c>
      <c r="G148" s="26" t="s">
        <v>473</v>
      </c>
      <c r="H148" s="184">
        <v>23684</v>
      </c>
      <c r="I148" s="38" t="s">
        <v>71</v>
      </c>
      <c r="J148" s="38" t="s">
        <v>474</v>
      </c>
      <c r="K148" s="28"/>
      <c r="L148" s="28"/>
      <c r="M148" s="106">
        <v>429.84</v>
      </c>
      <c r="N148" s="104"/>
      <c r="O148" s="105"/>
      <c r="P148" s="105"/>
      <c r="Q148" s="105"/>
      <c r="R148" s="105"/>
      <c r="S148" s="105"/>
      <c r="T148" s="105"/>
      <c r="U148" s="105"/>
      <c r="V148" s="105"/>
      <c r="W148" s="107">
        <v>1289.52</v>
      </c>
      <c r="X148" s="108">
        <v>2022</v>
      </c>
      <c r="Y148" s="77"/>
      <c r="Z148" s="77"/>
      <c r="AA148" s="77"/>
      <c r="AB148" s="44" t="s">
        <v>72</v>
      </c>
      <c r="AC148" s="113" t="s">
        <v>1061</v>
      </c>
      <c r="AD148" s="113">
        <v>44743</v>
      </c>
      <c r="AE148" s="113">
        <v>46203</v>
      </c>
      <c r="AF148" s="113">
        <v>47664</v>
      </c>
      <c r="AG148" s="26" t="s">
        <v>1062</v>
      </c>
      <c r="AH148" s="102">
        <v>44761</v>
      </c>
      <c r="AI148" s="109"/>
      <c r="AJ148" s="38" t="s">
        <v>453</v>
      </c>
      <c r="AK148" s="109"/>
      <c r="AL148" s="110">
        <v>42418</v>
      </c>
      <c r="AM148" s="38" t="s">
        <v>181</v>
      </c>
      <c r="AN148" s="44">
        <v>183719</v>
      </c>
      <c r="AO148" s="38" t="s">
        <v>134</v>
      </c>
      <c r="AP148" s="38">
        <v>900</v>
      </c>
      <c r="AQ148" s="38">
        <v>366</v>
      </c>
      <c r="AR148" s="38">
        <v>22</v>
      </c>
      <c r="AS148" s="38">
        <v>22</v>
      </c>
      <c r="AT148" s="38"/>
      <c r="AU148" s="38">
        <v>3</v>
      </c>
      <c r="AV148" s="18">
        <v>41.75</v>
      </c>
      <c r="AW148" s="38">
        <v>3</v>
      </c>
      <c r="AX148" s="117"/>
      <c r="AY148" s="117"/>
      <c r="AZ148" s="86">
        <v>44</v>
      </c>
      <c r="BA148" s="86">
        <v>44</v>
      </c>
      <c r="BB148" s="107">
        <v>588.76</v>
      </c>
      <c r="BC148" s="107"/>
      <c r="BD148" s="88"/>
      <c r="BE148" s="88"/>
      <c r="BF148" s="88"/>
      <c r="BG148" s="25"/>
      <c r="BH148" s="25"/>
      <c r="BI148" s="25"/>
    </row>
    <row r="149" spans="1:61" s="247" customFormat="1" ht="15" customHeight="1" x14ac:dyDescent="0.25">
      <c r="A149" s="38">
        <v>111</v>
      </c>
      <c r="B149" s="101">
        <v>738</v>
      </c>
      <c r="C149" s="291" t="s">
        <v>418</v>
      </c>
      <c r="D149" s="28"/>
      <c r="E149" s="28" t="s">
        <v>1193</v>
      </c>
      <c r="F149" s="213" t="s">
        <v>1138</v>
      </c>
      <c r="G149" s="26" t="s">
        <v>475</v>
      </c>
      <c r="H149" s="184">
        <v>18437</v>
      </c>
      <c r="I149" s="38" t="s">
        <v>71</v>
      </c>
      <c r="J149" s="38" t="s">
        <v>476</v>
      </c>
      <c r="K149" s="44" t="s">
        <v>477</v>
      </c>
      <c r="L149" s="28"/>
      <c r="M149" s="106">
        <v>747.12</v>
      </c>
      <c r="N149" s="104"/>
      <c r="O149" s="105"/>
      <c r="P149" s="105"/>
      <c r="Q149" s="105"/>
      <c r="R149" s="105"/>
      <c r="S149" s="105"/>
      <c r="T149" s="105"/>
      <c r="U149" s="105"/>
      <c r="V149" s="105"/>
      <c r="W149" s="107">
        <v>2241.36</v>
      </c>
      <c r="X149" s="108">
        <v>2022</v>
      </c>
      <c r="Y149" s="77"/>
      <c r="Z149" s="77"/>
      <c r="AA149" s="77"/>
      <c r="AB149" s="115" t="s">
        <v>72</v>
      </c>
      <c r="AC149" s="113">
        <v>44607</v>
      </c>
      <c r="AD149" s="113">
        <v>44621</v>
      </c>
      <c r="AE149" s="113">
        <v>46081</v>
      </c>
      <c r="AF149" s="113">
        <v>47542</v>
      </c>
      <c r="AG149" s="26" t="s">
        <v>1063</v>
      </c>
      <c r="AH149" s="102">
        <v>44613</v>
      </c>
      <c r="AI149" s="109"/>
      <c r="AJ149" s="109"/>
      <c r="AK149" s="109"/>
      <c r="AL149" s="110">
        <v>42418</v>
      </c>
      <c r="AM149" s="38" t="s">
        <v>181</v>
      </c>
      <c r="AN149" s="44">
        <v>183719</v>
      </c>
      <c r="AO149" s="38" t="s">
        <v>134</v>
      </c>
      <c r="AP149" s="38">
        <v>900</v>
      </c>
      <c r="AQ149" s="38">
        <v>366</v>
      </c>
      <c r="AR149" s="38">
        <v>23</v>
      </c>
      <c r="AS149" s="38">
        <v>23</v>
      </c>
      <c r="AT149" s="38"/>
      <c r="AU149" s="38">
        <v>3</v>
      </c>
      <c r="AV149" s="18">
        <v>70.239999999999995</v>
      </c>
      <c r="AW149" s="38">
        <v>4.5</v>
      </c>
      <c r="AX149" s="86">
        <v>9.48</v>
      </c>
      <c r="AY149" s="86"/>
      <c r="AZ149" s="86">
        <v>75</v>
      </c>
      <c r="BA149" s="86">
        <v>73</v>
      </c>
      <c r="BB149" s="107">
        <v>883.14</v>
      </c>
      <c r="BC149" s="107"/>
      <c r="BD149" s="88"/>
      <c r="BE149" s="88"/>
      <c r="BF149" s="88"/>
      <c r="BG149" s="25"/>
      <c r="BH149" s="25"/>
      <c r="BI149" s="25"/>
    </row>
    <row r="150" spans="1:61" s="247" customFormat="1" ht="15" customHeight="1" x14ac:dyDescent="0.25">
      <c r="A150" s="38">
        <v>112</v>
      </c>
      <c r="B150" s="101">
        <v>112</v>
      </c>
      <c r="C150" s="291" t="s">
        <v>418</v>
      </c>
      <c r="D150" s="28"/>
      <c r="E150" s="28" t="s">
        <v>1194</v>
      </c>
      <c r="F150" s="26" t="s">
        <v>1140</v>
      </c>
      <c r="G150" s="26"/>
      <c r="H150" s="184"/>
      <c r="I150" s="38"/>
      <c r="J150" s="38"/>
      <c r="K150" s="28"/>
      <c r="L150" s="28"/>
      <c r="M150" s="82" t="s">
        <v>1140</v>
      </c>
      <c r="N150" s="104"/>
      <c r="O150" s="105"/>
      <c r="P150" s="105"/>
      <c r="Q150" s="105"/>
      <c r="R150" s="82"/>
      <c r="S150" s="218"/>
      <c r="T150" s="218"/>
      <c r="U150" s="103"/>
      <c r="V150" s="105"/>
      <c r="W150" s="107"/>
      <c r="X150" s="108"/>
      <c r="Y150" s="77"/>
      <c r="Z150" s="77"/>
      <c r="AA150" s="75"/>
      <c r="AB150" s="44" t="s">
        <v>72</v>
      </c>
      <c r="AC150" s="113"/>
      <c r="AD150" s="113"/>
      <c r="AE150" s="113"/>
      <c r="AF150" s="113"/>
      <c r="AG150" s="26"/>
      <c r="AH150" s="102"/>
      <c r="AI150" s="109"/>
      <c r="AJ150" s="38" t="s">
        <v>1103</v>
      </c>
      <c r="AK150" s="109"/>
      <c r="AL150" s="110">
        <v>42418</v>
      </c>
      <c r="AM150" s="38" t="s">
        <v>181</v>
      </c>
      <c r="AN150" s="44">
        <v>183719</v>
      </c>
      <c r="AO150" s="38" t="s">
        <v>134</v>
      </c>
      <c r="AP150" s="38">
        <v>900</v>
      </c>
      <c r="AQ150" s="38">
        <v>366</v>
      </c>
      <c r="AR150" s="38">
        <v>24</v>
      </c>
      <c r="AS150" s="38">
        <v>24</v>
      </c>
      <c r="AT150" s="38"/>
      <c r="AU150" s="38">
        <v>3</v>
      </c>
      <c r="AV150" s="18">
        <v>73.95</v>
      </c>
      <c r="AW150" s="38">
        <v>4.5</v>
      </c>
      <c r="AX150" s="86">
        <v>4.2</v>
      </c>
      <c r="AY150" s="86"/>
      <c r="AZ150" s="86">
        <v>82</v>
      </c>
      <c r="BA150" s="86">
        <v>80</v>
      </c>
      <c r="BB150" s="107">
        <v>883.14</v>
      </c>
      <c r="BC150" s="107"/>
      <c r="BD150" s="111"/>
      <c r="BE150" s="112"/>
      <c r="BF150" s="38"/>
      <c r="BG150" s="41">
        <v>68.3</v>
      </c>
      <c r="BH150" s="218">
        <v>87.14</v>
      </c>
      <c r="BI150" s="25"/>
    </row>
    <row r="151" spans="1:61" s="247" customFormat="1" ht="15" customHeight="1" x14ac:dyDescent="0.25">
      <c r="A151" s="38">
        <v>113</v>
      </c>
      <c r="B151" s="38">
        <v>927</v>
      </c>
      <c r="C151" s="291" t="s">
        <v>418</v>
      </c>
      <c r="D151" s="28"/>
      <c r="E151" s="28" t="s">
        <v>1195</v>
      </c>
      <c r="F151" s="213" t="s">
        <v>1138</v>
      </c>
      <c r="G151" s="114" t="s">
        <v>478</v>
      </c>
      <c r="H151" s="184">
        <v>29891</v>
      </c>
      <c r="I151" s="38" t="s">
        <v>71</v>
      </c>
      <c r="J151" s="38">
        <v>3891615288</v>
      </c>
      <c r="K151" s="44" t="s">
        <v>479</v>
      </c>
      <c r="L151" s="28"/>
      <c r="M151" s="106">
        <v>555.28</v>
      </c>
      <c r="N151" s="104"/>
      <c r="O151" s="105"/>
      <c r="P151" s="105"/>
      <c r="Q151" s="105"/>
      <c r="R151" s="105"/>
      <c r="S151" s="105"/>
      <c r="T151" s="105"/>
      <c r="U151" s="105"/>
      <c r="V151" s="105"/>
      <c r="W151" s="107">
        <v>1665.84</v>
      </c>
      <c r="X151" s="108">
        <v>2019</v>
      </c>
      <c r="Y151" s="77"/>
      <c r="Z151" s="77"/>
      <c r="AA151" s="77"/>
      <c r="AB151" s="44" t="s">
        <v>72</v>
      </c>
      <c r="AC151" s="113">
        <v>43800</v>
      </c>
      <c r="AD151" s="113">
        <v>43800</v>
      </c>
      <c r="AE151" s="113">
        <v>45260</v>
      </c>
      <c r="AF151" s="113">
        <v>46721</v>
      </c>
      <c r="AG151" s="26" t="s">
        <v>480</v>
      </c>
      <c r="AH151" s="102">
        <v>43800</v>
      </c>
      <c r="AI151" s="109"/>
      <c r="AJ151" s="38" t="s">
        <v>481</v>
      </c>
      <c r="AK151" s="109"/>
      <c r="AL151" s="116">
        <v>42410</v>
      </c>
      <c r="AM151" s="38" t="s">
        <v>96</v>
      </c>
      <c r="AN151" s="44">
        <v>183719</v>
      </c>
      <c r="AO151" s="38" t="s">
        <v>134</v>
      </c>
      <c r="AP151" s="38">
        <v>900</v>
      </c>
      <c r="AQ151" s="38">
        <v>366</v>
      </c>
      <c r="AR151" s="38">
        <v>25</v>
      </c>
      <c r="AS151" s="38">
        <v>25</v>
      </c>
      <c r="AT151" s="38"/>
      <c r="AU151" s="38">
        <v>3</v>
      </c>
      <c r="AV151" s="18">
        <v>60.3</v>
      </c>
      <c r="AW151" s="38">
        <v>4.5</v>
      </c>
      <c r="AX151" s="86">
        <v>9.1999999999999993</v>
      </c>
      <c r="AY151" s="86"/>
      <c r="AZ151" s="86">
        <v>72</v>
      </c>
      <c r="BA151" s="86">
        <v>69</v>
      </c>
      <c r="BB151" s="107">
        <v>883.14</v>
      </c>
      <c r="BC151" s="107"/>
      <c r="BD151" s="88"/>
      <c r="BE151" s="88"/>
      <c r="BF151" s="88"/>
      <c r="BG151" s="41">
        <v>68.180000000000007</v>
      </c>
      <c r="BH151" s="218">
        <v>87.14</v>
      </c>
      <c r="BI151" s="25"/>
    </row>
    <row r="152" spans="1:61" s="247" customFormat="1" ht="15" customHeight="1" x14ac:dyDescent="0.25">
      <c r="A152" s="38">
        <v>114</v>
      </c>
      <c r="B152" s="101"/>
      <c r="C152" s="291" t="s">
        <v>418</v>
      </c>
      <c r="D152" s="28"/>
      <c r="E152" s="28" t="s">
        <v>1196</v>
      </c>
      <c r="F152" s="26" t="s">
        <v>1140</v>
      </c>
      <c r="G152" s="26"/>
      <c r="H152" s="184"/>
      <c r="I152" s="38"/>
      <c r="J152" s="38"/>
      <c r="K152" s="28"/>
      <c r="L152" s="28"/>
      <c r="M152" s="82" t="s">
        <v>1140</v>
      </c>
      <c r="N152" s="104"/>
      <c r="O152" s="104"/>
      <c r="P152" s="104"/>
      <c r="Q152" s="105"/>
      <c r="R152" s="105"/>
      <c r="S152" s="105"/>
      <c r="T152" s="105"/>
      <c r="U152" s="105"/>
      <c r="V152" s="105"/>
      <c r="W152" s="107"/>
      <c r="X152" s="108"/>
      <c r="Y152" s="77"/>
      <c r="Z152" s="77"/>
      <c r="AA152" s="77"/>
      <c r="AB152" s="44" t="s">
        <v>72</v>
      </c>
      <c r="AC152" s="113"/>
      <c r="AD152" s="113"/>
      <c r="AE152" s="113"/>
      <c r="AF152" s="113"/>
      <c r="AG152" s="26"/>
      <c r="AH152" s="102"/>
      <c r="AI152" s="109"/>
      <c r="AJ152" s="38" t="s">
        <v>482</v>
      </c>
      <c r="AK152" s="109"/>
      <c r="AL152" s="110">
        <v>42418</v>
      </c>
      <c r="AM152" s="38" t="s">
        <v>96</v>
      </c>
      <c r="AN152" s="44">
        <v>183719</v>
      </c>
      <c r="AO152" s="38" t="s">
        <v>134</v>
      </c>
      <c r="AP152" s="38">
        <v>900</v>
      </c>
      <c r="AQ152" s="38">
        <v>366</v>
      </c>
      <c r="AR152" s="38">
        <v>26</v>
      </c>
      <c r="AS152" s="38">
        <v>26</v>
      </c>
      <c r="AT152" s="38"/>
      <c r="AU152" s="38">
        <v>3</v>
      </c>
      <c r="AV152" s="18">
        <v>55.72</v>
      </c>
      <c r="AW152" s="38">
        <v>4.5</v>
      </c>
      <c r="AX152" s="86">
        <v>34.11</v>
      </c>
      <c r="AY152" s="86"/>
      <c r="AZ152" s="86">
        <v>69</v>
      </c>
      <c r="BA152" s="86">
        <v>60</v>
      </c>
      <c r="BB152" s="107">
        <v>883.14</v>
      </c>
      <c r="BC152" s="107"/>
      <c r="BD152" s="88"/>
      <c r="BE152" s="88"/>
      <c r="BF152" s="88"/>
      <c r="BG152" s="25"/>
      <c r="BH152" s="25"/>
      <c r="BI152" s="25"/>
    </row>
    <row r="153" spans="1:61" s="247" customFormat="1" ht="15" customHeight="1" x14ac:dyDescent="0.25">
      <c r="A153" s="38">
        <v>115</v>
      </c>
      <c r="B153" s="101">
        <v>805</v>
      </c>
      <c r="C153" s="291" t="s">
        <v>418</v>
      </c>
      <c r="D153" s="28"/>
      <c r="E153" s="28" t="s">
        <v>1197</v>
      </c>
      <c r="F153" s="26" t="s">
        <v>1140</v>
      </c>
      <c r="G153" s="114"/>
      <c r="H153" s="184"/>
      <c r="I153" s="38"/>
      <c r="J153" s="38"/>
      <c r="K153" s="44"/>
      <c r="L153" s="28"/>
      <c r="M153" s="82" t="s">
        <v>1140</v>
      </c>
      <c r="N153" s="104"/>
      <c r="O153" s="105"/>
      <c r="P153" s="105"/>
      <c r="Q153" s="105"/>
      <c r="R153" s="105"/>
      <c r="S153" s="105"/>
      <c r="T153" s="105"/>
      <c r="U153" s="105"/>
      <c r="V153" s="105"/>
      <c r="W153" s="119"/>
      <c r="X153" s="108"/>
      <c r="Y153" s="77"/>
      <c r="Z153" s="77"/>
      <c r="AA153" s="77"/>
      <c r="AB153" s="44" t="s">
        <v>72</v>
      </c>
      <c r="AC153" s="113"/>
      <c r="AD153" s="113"/>
      <c r="AE153" s="113"/>
      <c r="AF153" s="113"/>
      <c r="AG153" s="26"/>
      <c r="AH153" s="102"/>
      <c r="AI153" s="102"/>
      <c r="AJ153" s="38" t="s">
        <v>1028</v>
      </c>
      <c r="AK153" s="109"/>
      <c r="AL153" s="116">
        <v>42418</v>
      </c>
      <c r="AM153" s="38" t="s">
        <v>96</v>
      </c>
      <c r="AN153" s="44">
        <v>183719</v>
      </c>
      <c r="AO153" s="38" t="s">
        <v>134</v>
      </c>
      <c r="AP153" s="38">
        <v>900</v>
      </c>
      <c r="AQ153" s="38">
        <v>366</v>
      </c>
      <c r="AR153" s="38">
        <v>27</v>
      </c>
      <c r="AS153" s="38">
        <v>27</v>
      </c>
      <c r="AT153" s="38"/>
      <c r="AU153" s="38">
        <v>3</v>
      </c>
      <c r="AV153" s="18">
        <v>46.54</v>
      </c>
      <c r="AW153" s="38">
        <v>3</v>
      </c>
      <c r="AX153" s="86">
        <v>30.97</v>
      </c>
      <c r="AY153" s="86"/>
      <c r="AZ153" s="86">
        <v>59</v>
      </c>
      <c r="BA153" s="86">
        <v>51</v>
      </c>
      <c r="BB153" s="107">
        <v>588.76</v>
      </c>
      <c r="BC153" s="107"/>
      <c r="BD153" s="88"/>
      <c r="BE153" s="88"/>
      <c r="BF153" s="88"/>
      <c r="BG153" s="218">
        <v>59.49</v>
      </c>
      <c r="BH153" s="218">
        <v>87.14</v>
      </c>
      <c r="BI153" s="25"/>
    </row>
    <row r="154" spans="1:61" s="247" customFormat="1" ht="15" customHeight="1" x14ac:dyDescent="0.25">
      <c r="A154" s="38">
        <v>116</v>
      </c>
      <c r="B154" s="101">
        <v>712</v>
      </c>
      <c r="C154" s="291" t="s">
        <v>418</v>
      </c>
      <c r="D154" s="28"/>
      <c r="E154" s="28" t="s">
        <v>1198</v>
      </c>
      <c r="F154" s="26" t="s">
        <v>1140</v>
      </c>
      <c r="G154" s="26"/>
      <c r="H154" s="184"/>
      <c r="I154" s="38"/>
      <c r="J154" s="38"/>
      <c r="K154" s="28"/>
      <c r="L154" s="28"/>
      <c r="M154" s="82" t="s">
        <v>1140</v>
      </c>
      <c r="N154" s="104"/>
      <c r="O154" s="105"/>
      <c r="P154" s="105"/>
      <c r="Q154" s="105"/>
      <c r="R154" s="105"/>
      <c r="S154" s="105"/>
      <c r="T154" s="105"/>
      <c r="U154" s="105"/>
      <c r="V154" s="105"/>
      <c r="W154" s="107"/>
      <c r="X154" s="108"/>
      <c r="Y154" s="77"/>
      <c r="Z154" s="77"/>
      <c r="AA154" s="75"/>
      <c r="AB154" s="44" t="s">
        <v>72</v>
      </c>
      <c r="AC154" s="113"/>
      <c r="AD154" s="113"/>
      <c r="AE154" s="113"/>
      <c r="AF154" s="113"/>
      <c r="AG154" s="26"/>
      <c r="AH154" s="102"/>
      <c r="AI154" s="109"/>
      <c r="AJ154" s="38" t="s">
        <v>483</v>
      </c>
      <c r="AK154" s="38"/>
      <c r="AL154" s="110">
        <v>42418</v>
      </c>
      <c r="AM154" s="38" t="s">
        <v>96</v>
      </c>
      <c r="AN154" s="44">
        <v>183719</v>
      </c>
      <c r="AO154" s="38" t="s">
        <v>134</v>
      </c>
      <c r="AP154" s="38">
        <v>900</v>
      </c>
      <c r="AQ154" s="38">
        <v>366</v>
      </c>
      <c r="AR154" s="38">
        <v>28</v>
      </c>
      <c r="AS154" s="38">
        <v>28</v>
      </c>
      <c r="AT154" s="38"/>
      <c r="AU154" s="38">
        <v>3</v>
      </c>
      <c r="AV154" s="18">
        <v>71</v>
      </c>
      <c r="AW154" s="38">
        <v>4.5</v>
      </c>
      <c r="AX154" s="86">
        <v>8.83</v>
      </c>
      <c r="AY154" s="86"/>
      <c r="AZ154" s="86">
        <v>79</v>
      </c>
      <c r="BA154" s="86">
        <v>75</v>
      </c>
      <c r="BB154" s="107">
        <v>883.14</v>
      </c>
      <c r="BC154" s="107"/>
      <c r="BD154" s="88"/>
      <c r="BE154" s="88"/>
      <c r="BF154" s="88"/>
      <c r="BG154" s="25"/>
      <c r="BH154" s="25"/>
      <c r="BI154" s="25"/>
    </row>
    <row r="155" spans="1:61" s="247" customFormat="1" ht="15" customHeight="1" x14ac:dyDescent="0.25">
      <c r="A155" s="38"/>
      <c r="B155" s="38"/>
      <c r="C155" s="291" t="s">
        <v>418</v>
      </c>
      <c r="D155" s="88"/>
      <c r="E155" s="28" t="s">
        <v>1199</v>
      </c>
      <c r="F155" s="213" t="s">
        <v>1138</v>
      </c>
      <c r="G155" s="26"/>
      <c r="H155" s="172"/>
      <c r="I155" s="28"/>
      <c r="J155" s="28"/>
      <c r="K155" s="28"/>
      <c r="L155" s="28"/>
      <c r="M155" s="106"/>
      <c r="N155" s="104"/>
      <c r="O155" s="104"/>
      <c r="P155" s="104"/>
      <c r="Q155" s="105"/>
      <c r="R155" s="105"/>
      <c r="S155" s="105"/>
      <c r="T155" s="105"/>
      <c r="U155" s="105"/>
      <c r="V155" s="105"/>
      <c r="W155" s="107"/>
      <c r="X155" s="107"/>
      <c r="Y155" s="77"/>
      <c r="Z155" s="77"/>
      <c r="AA155" s="77"/>
      <c r="AB155" s="252"/>
      <c r="AC155" s="113"/>
      <c r="AD155" s="113"/>
      <c r="AE155" s="113"/>
      <c r="AF155" s="113"/>
      <c r="AG155" s="26"/>
      <c r="AH155" s="109"/>
      <c r="AI155" s="109"/>
      <c r="AJ155" s="109"/>
      <c r="AK155" s="109"/>
      <c r="AL155" s="102">
        <v>42418</v>
      </c>
      <c r="AM155" s="38" t="s">
        <v>110</v>
      </c>
      <c r="AN155" s="38">
        <v>183719</v>
      </c>
      <c r="AO155" s="38" t="s">
        <v>134</v>
      </c>
      <c r="AP155" s="38">
        <v>900</v>
      </c>
      <c r="AQ155" s="38">
        <v>366</v>
      </c>
      <c r="AR155" s="38">
        <v>501</v>
      </c>
      <c r="AS155" s="38"/>
      <c r="AT155" s="38"/>
      <c r="AU155" s="38">
        <v>1</v>
      </c>
      <c r="AV155" s="18">
        <v>61.71</v>
      </c>
      <c r="AW155" s="38">
        <v>5</v>
      </c>
      <c r="AX155" s="121"/>
      <c r="AY155" s="121"/>
      <c r="AZ155" s="86">
        <v>60</v>
      </c>
      <c r="BA155" s="86">
        <v>60</v>
      </c>
      <c r="BB155" s="107">
        <v>710.13</v>
      </c>
      <c r="BC155" s="47"/>
      <c r="BD155" s="88"/>
      <c r="BE155" s="88"/>
      <c r="BF155" s="88"/>
      <c r="BG155" s="25"/>
      <c r="BH155" s="25"/>
      <c r="BI155" s="25"/>
    </row>
    <row r="156" spans="1:61" s="247" customFormat="1" ht="15" customHeight="1" x14ac:dyDescent="0.25">
      <c r="A156" s="38">
        <v>291</v>
      </c>
      <c r="B156" s="38">
        <v>381</v>
      </c>
      <c r="C156" s="291" t="s">
        <v>418</v>
      </c>
      <c r="D156" s="28"/>
      <c r="E156" s="28" t="s">
        <v>1207</v>
      </c>
      <c r="F156" s="213" t="s">
        <v>1138</v>
      </c>
      <c r="G156" s="26" t="s">
        <v>424</v>
      </c>
      <c r="H156" s="184">
        <v>17018</v>
      </c>
      <c r="I156" s="38" t="s">
        <v>71</v>
      </c>
      <c r="J156" s="38" t="s">
        <v>425</v>
      </c>
      <c r="K156" s="28"/>
      <c r="L156" s="28"/>
      <c r="M156" s="106"/>
      <c r="N156" s="105"/>
      <c r="O156" s="104">
        <v>50</v>
      </c>
      <c r="P156" s="104"/>
      <c r="Q156" s="105"/>
      <c r="R156" s="105"/>
      <c r="S156" s="105"/>
      <c r="T156" s="105"/>
      <c r="U156" s="105"/>
      <c r="V156" s="105"/>
      <c r="W156" s="122"/>
      <c r="X156" s="122"/>
      <c r="Y156" s="77"/>
      <c r="Z156" s="77"/>
      <c r="AA156" s="77"/>
      <c r="AB156" s="115" t="s">
        <v>192</v>
      </c>
      <c r="AC156" s="113">
        <v>38504</v>
      </c>
      <c r="AD156" s="113">
        <v>38504</v>
      </c>
      <c r="AE156" s="113">
        <v>38868</v>
      </c>
      <c r="AF156" s="113">
        <v>38868</v>
      </c>
      <c r="AG156" s="26" t="s">
        <v>484</v>
      </c>
      <c r="AH156" s="102">
        <v>42182</v>
      </c>
      <c r="AI156" s="109"/>
      <c r="AJ156" s="109"/>
      <c r="AK156" s="109"/>
      <c r="AL156" s="123"/>
      <c r="AM156" s="206"/>
      <c r="AN156" s="124"/>
      <c r="AO156" s="206"/>
      <c r="AP156" s="206"/>
      <c r="AQ156" s="206"/>
      <c r="AR156" s="206"/>
      <c r="AS156" s="206"/>
      <c r="AT156" s="38"/>
      <c r="AU156" s="206"/>
      <c r="AV156" s="18"/>
      <c r="AW156" s="109"/>
      <c r="AX156" s="121"/>
      <c r="AY156" s="125"/>
      <c r="AZ156" s="121"/>
      <c r="BA156" s="121"/>
      <c r="BB156" s="126"/>
      <c r="BC156" s="121"/>
      <c r="BD156" s="88"/>
      <c r="BE156" s="88"/>
      <c r="BF156" s="88"/>
      <c r="BG156" s="25"/>
      <c r="BH156" s="25"/>
      <c r="BI156" s="25"/>
    </row>
    <row r="157" spans="1:61" customFormat="1" ht="13.5" customHeight="1" x14ac:dyDescent="0.25">
      <c r="A157" s="355">
        <v>1</v>
      </c>
      <c r="B157" s="356">
        <v>532</v>
      </c>
      <c r="C157" s="288" t="s">
        <v>486</v>
      </c>
      <c r="D157" s="251" t="s">
        <v>69</v>
      </c>
      <c r="E157" s="222" t="s">
        <v>487</v>
      </c>
      <c r="F157" s="213" t="s">
        <v>1138</v>
      </c>
      <c r="G157" s="43" t="s">
        <v>488</v>
      </c>
      <c r="H157" s="87"/>
      <c r="I157" s="87"/>
      <c r="J157" s="49" t="s">
        <v>489</v>
      </c>
      <c r="K157" s="87"/>
      <c r="L157" s="358" t="s">
        <v>492</v>
      </c>
      <c r="M157" s="360">
        <v>6235</v>
      </c>
      <c r="N157" s="357"/>
      <c r="O157" s="89"/>
      <c r="P157" s="89"/>
      <c r="Q157" s="25"/>
      <c r="R157" s="25"/>
      <c r="S157" s="25"/>
      <c r="T157" s="25"/>
      <c r="U157" s="25"/>
      <c r="V157" s="25"/>
      <c r="W157" s="349">
        <v>18705</v>
      </c>
      <c r="X157" s="24">
        <v>2022</v>
      </c>
      <c r="Y157" s="351">
        <v>56115</v>
      </c>
      <c r="Z157" s="46"/>
      <c r="AA157" s="212"/>
      <c r="AB157" s="352" t="s">
        <v>106</v>
      </c>
      <c r="AC157" s="321">
        <v>44574</v>
      </c>
      <c r="AD157" s="321">
        <v>44593</v>
      </c>
      <c r="AE157" s="354">
        <v>46783</v>
      </c>
      <c r="AF157" s="321">
        <v>48975</v>
      </c>
      <c r="AG157" s="330" t="s">
        <v>1038</v>
      </c>
      <c r="AH157" s="365">
        <v>44589</v>
      </c>
      <c r="AI157" s="329"/>
      <c r="AJ157" s="128"/>
      <c r="AK157" s="128"/>
      <c r="AL157" s="32">
        <v>42101</v>
      </c>
      <c r="AM157" s="49" t="s">
        <v>125</v>
      </c>
      <c r="AN157" s="352">
        <v>82290</v>
      </c>
      <c r="AO157" s="355" t="s">
        <v>109</v>
      </c>
      <c r="AP157" s="355">
        <v>478</v>
      </c>
      <c r="AQ157" s="355">
        <v>217</v>
      </c>
      <c r="AR157" s="355">
        <v>6</v>
      </c>
      <c r="AS157" s="213"/>
      <c r="AT157" s="213"/>
      <c r="AU157" s="355">
        <v>12</v>
      </c>
      <c r="AV157" s="18"/>
      <c r="AW157" s="355" t="s">
        <v>490</v>
      </c>
      <c r="AX157" s="362"/>
      <c r="AY157" s="34">
        <v>84</v>
      </c>
      <c r="AZ157" s="34">
        <v>114</v>
      </c>
      <c r="BA157" s="214"/>
      <c r="BB157" s="363">
        <v>14229.42</v>
      </c>
      <c r="BC157" s="129"/>
      <c r="BD157" s="36">
        <v>43891</v>
      </c>
      <c r="BE157" s="41">
        <v>11681.05</v>
      </c>
      <c r="BF157" s="49">
        <v>2</v>
      </c>
      <c r="BG157" s="25"/>
      <c r="BH157" s="25"/>
      <c r="BI157" s="25"/>
    </row>
    <row r="158" spans="1:61" customFormat="1" ht="13.5" customHeight="1" x14ac:dyDescent="0.25">
      <c r="A158" s="355"/>
      <c r="B158" s="355"/>
      <c r="C158" s="288"/>
      <c r="D158" s="221" t="s">
        <v>77</v>
      </c>
      <c r="E158" s="87" t="s">
        <v>491</v>
      </c>
      <c r="F158" s="180"/>
      <c r="G158" s="213"/>
      <c r="H158" s="87"/>
      <c r="I158" s="87"/>
      <c r="J158" s="87"/>
      <c r="K158" s="87"/>
      <c r="L158" s="359"/>
      <c r="M158" s="361"/>
      <c r="N158" s="350"/>
      <c r="O158" s="89"/>
      <c r="P158" s="89"/>
      <c r="Q158" s="89"/>
      <c r="R158" s="89"/>
      <c r="S158" s="89"/>
      <c r="T158" s="89"/>
      <c r="U158" s="89"/>
      <c r="V158" s="89"/>
      <c r="W158" s="350"/>
      <c r="X158" s="89"/>
      <c r="Y158" s="350"/>
      <c r="Z158" s="89"/>
      <c r="AA158" s="89"/>
      <c r="AB158" s="353"/>
      <c r="AC158" s="322"/>
      <c r="AD158" s="322"/>
      <c r="AE158" s="354"/>
      <c r="AF158" s="322"/>
      <c r="AG158" s="333"/>
      <c r="AH158" s="366"/>
      <c r="AI158" s="332"/>
      <c r="AJ158" s="128"/>
      <c r="AK158" s="128"/>
      <c r="AL158" s="128"/>
      <c r="AM158" s="128"/>
      <c r="AN158" s="355"/>
      <c r="AO158" s="355"/>
      <c r="AP158" s="355"/>
      <c r="AQ158" s="355"/>
      <c r="AR158" s="355"/>
      <c r="AS158" s="213"/>
      <c r="AT158" s="213"/>
      <c r="AU158" s="355"/>
      <c r="AV158" s="18">
        <v>33.090000000000003</v>
      </c>
      <c r="AW158" s="355"/>
      <c r="AX158" s="362"/>
      <c r="AY158" s="214"/>
      <c r="AZ158" s="214"/>
      <c r="BA158" s="214"/>
      <c r="BB158" s="364"/>
      <c r="BC158" s="130"/>
      <c r="BD158" s="25"/>
      <c r="BE158" s="25"/>
      <c r="BF158" s="25"/>
      <c r="BG158" s="25"/>
      <c r="BH158" s="25"/>
      <c r="BI158" s="25"/>
    </row>
    <row r="159" spans="1:61" customFormat="1" ht="13.5" customHeight="1" x14ac:dyDescent="0.25">
      <c r="A159" s="49">
        <v>2</v>
      </c>
      <c r="B159" s="221">
        <v>544</v>
      </c>
      <c r="C159" s="275" t="s">
        <v>486</v>
      </c>
      <c r="D159" s="221" t="s">
        <v>493</v>
      </c>
      <c r="E159" s="222" t="s">
        <v>494</v>
      </c>
      <c r="F159" s="213" t="s">
        <v>1138</v>
      </c>
      <c r="G159" s="43">
        <v>13820981002</v>
      </c>
      <c r="H159" s="183"/>
      <c r="I159" s="49"/>
      <c r="J159" s="49" t="s">
        <v>495</v>
      </c>
      <c r="K159" s="44" t="s">
        <v>496</v>
      </c>
      <c r="L159" s="88" t="s">
        <v>497</v>
      </c>
      <c r="M159" s="218">
        <v>2001.54</v>
      </c>
      <c r="N159" s="39"/>
      <c r="O159" s="29"/>
      <c r="P159" s="29"/>
      <c r="Q159" s="29"/>
      <c r="R159" s="29"/>
      <c r="S159" s="29"/>
      <c r="T159" s="29"/>
      <c r="U159" s="29"/>
      <c r="V159" s="29"/>
      <c r="W159" s="164">
        <v>6004.62</v>
      </c>
      <c r="X159" s="50">
        <v>2022</v>
      </c>
      <c r="Y159" s="164">
        <v>18013.86</v>
      </c>
      <c r="Z159" s="42"/>
      <c r="AA159" s="42"/>
      <c r="AB159" s="217" t="s">
        <v>106</v>
      </c>
      <c r="AC159" s="220">
        <v>44574</v>
      </c>
      <c r="AD159" s="220">
        <v>44593</v>
      </c>
      <c r="AE159" s="220">
        <v>46783</v>
      </c>
      <c r="AF159" s="220">
        <v>48975</v>
      </c>
      <c r="AG159" s="213" t="s">
        <v>1039</v>
      </c>
      <c r="AH159" s="27">
        <v>44602</v>
      </c>
      <c r="AI159" s="220">
        <v>40210</v>
      </c>
      <c r="AJ159" s="49" t="s">
        <v>498</v>
      </c>
      <c r="AK159" s="31"/>
      <c r="AL159" s="32">
        <v>42424</v>
      </c>
      <c r="AM159" s="49" t="s">
        <v>125</v>
      </c>
      <c r="AN159" s="49">
        <v>82290</v>
      </c>
      <c r="AO159" s="49" t="s">
        <v>109</v>
      </c>
      <c r="AP159" s="49">
        <v>478</v>
      </c>
      <c r="AQ159" s="49">
        <v>217</v>
      </c>
      <c r="AR159" s="49">
        <v>7</v>
      </c>
      <c r="AS159" s="49"/>
      <c r="AT159" s="49"/>
      <c r="AU159" s="49">
        <v>13</v>
      </c>
      <c r="AV159" s="18"/>
      <c r="AW159" s="49"/>
      <c r="AX159" s="33"/>
      <c r="AY159" s="34">
        <v>30</v>
      </c>
      <c r="AZ159" s="34">
        <v>36</v>
      </c>
      <c r="BA159" s="33"/>
      <c r="BB159" s="35">
        <v>5910.85</v>
      </c>
      <c r="BC159" s="35"/>
      <c r="BD159" s="25"/>
      <c r="BE159" s="25"/>
      <c r="BF159" s="25"/>
      <c r="BG159" s="25"/>
      <c r="BH159" s="25"/>
      <c r="BI159" s="25"/>
    </row>
    <row r="160" spans="1:61" customFormat="1" ht="13.5" customHeight="1" x14ac:dyDescent="0.25">
      <c r="A160" s="49"/>
      <c r="B160" s="49"/>
      <c r="C160" s="275" t="s">
        <v>486</v>
      </c>
      <c r="D160" s="222"/>
      <c r="E160" s="222" t="s">
        <v>499</v>
      </c>
      <c r="F160" s="213" t="s">
        <v>500</v>
      </c>
      <c r="G160" s="213"/>
      <c r="H160" s="87"/>
      <c r="I160" s="222"/>
      <c r="J160" s="222"/>
      <c r="K160" s="222"/>
      <c r="L160" s="222"/>
      <c r="M160" s="49" t="s">
        <v>501</v>
      </c>
      <c r="N160" s="29"/>
      <c r="O160" s="29"/>
      <c r="P160" s="29"/>
      <c r="Q160" s="29"/>
      <c r="R160" s="29"/>
      <c r="S160" s="29"/>
      <c r="T160" s="29"/>
      <c r="U160" s="29"/>
      <c r="V160" s="29"/>
      <c r="W160" s="131"/>
      <c r="X160" s="131"/>
      <c r="Y160" s="42"/>
      <c r="Z160" s="42"/>
      <c r="AA160" s="42"/>
      <c r="AB160" s="301"/>
      <c r="AC160" s="220"/>
      <c r="AD160" s="220"/>
      <c r="AE160" s="220"/>
      <c r="AF160" s="220"/>
      <c r="AG160" s="213"/>
      <c r="AH160" s="31"/>
      <c r="AI160" s="31"/>
      <c r="AJ160" s="31"/>
      <c r="AK160" s="31"/>
      <c r="AL160" s="213"/>
      <c r="AM160" s="213"/>
      <c r="AN160" s="49">
        <v>82290</v>
      </c>
      <c r="AO160" s="49"/>
      <c r="AP160" s="49">
        <v>478</v>
      </c>
      <c r="AQ160" s="49">
        <v>217</v>
      </c>
      <c r="AR160" s="49"/>
      <c r="AS160" s="49"/>
      <c r="AT160" s="49"/>
      <c r="AU160" s="49"/>
      <c r="AV160" s="18">
        <v>1117.53</v>
      </c>
      <c r="AW160" s="31"/>
      <c r="AX160" s="33"/>
      <c r="AY160" s="33"/>
      <c r="AZ160" s="33"/>
      <c r="BA160" s="33"/>
      <c r="BB160" s="33"/>
      <c r="BC160" s="33"/>
      <c r="BD160" s="25"/>
      <c r="BE160" s="25"/>
      <c r="BF160" s="25"/>
      <c r="BG160" s="25"/>
      <c r="BH160" s="25"/>
      <c r="BI160" s="25"/>
    </row>
    <row r="161" spans="1:61" customFormat="1" ht="13.5" customHeight="1" x14ac:dyDescent="0.25">
      <c r="A161" s="49">
        <v>250</v>
      </c>
      <c r="B161" s="49">
        <v>250</v>
      </c>
      <c r="C161" s="275" t="s">
        <v>486</v>
      </c>
      <c r="D161" s="222"/>
      <c r="E161" s="222" t="s">
        <v>502</v>
      </c>
      <c r="F161" s="213" t="s">
        <v>1138</v>
      </c>
      <c r="G161" s="213"/>
      <c r="H161" s="87"/>
      <c r="I161" s="222"/>
      <c r="J161" s="222"/>
      <c r="K161" s="222"/>
      <c r="L161" s="222"/>
      <c r="M161" s="222"/>
      <c r="N161" s="39"/>
      <c r="O161" s="29"/>
      <c r="P161" s="29"/>
      <c r="Q161" s="29"/>
      <c r="R161" s="29"/>
      <c r="S161" s="29"/>
      <c r="T161" s="29"/>
      <c r="U161" s="29"/>
      <c r="V161" s="29"/>
      <c r="W161" s="42"/>
      <c r="X161" s="42"/>
      <c r="Y161" s="42"/>
      <c r="Z161" s="42"/>
      <c r="AA161" s="75"/>
      <c r="AB161" s="301" t="s">
        <v>64</v>
      </c>
      <c r="AC161" s="220">
        <v>37681</v>
      </c>
      <c r="AD161" s="220">
        <v>37681</v>
      </c>
      <c r="AE161" s="220">
        <v>44255</v>
      </c>
      <c r="AF161" s="220">
        <v>50829</v>
      </c>
      <c r="AG161" s="213" t="s">
        <v>503</v>
      </c>
      <c r="AH161" s="31"/>
      <c r="AI161" s="31"/>
      <c r="AJ161" s="31"/>
      <c r="AK161" s="31"/>
      <c r="AL161" s="32">
        <v>42936</v>
      </c>
      <c r="AM161" s="49" t="s">
        <v>504</v>
      </c>
      <c r="AN161" s="49">
        <v>82290</v>
      </c>
      <c r="AO161" s="49" t="s">
        <v>269</v>
      </c>
      <c r="AP161" s="49">
        <v>478</v>
      </c>
      <c r="AQ161" s="49">
        <v>217</v>
      </c>
      <c r="AR161" s="49">
        <v>502</v>
      </c>
      <c r="AS161" s="49"/>
      <c r="AT161" s="49"/>
      <c r="AU161" s="49"/>
      <c r="AV161" s="18"/>
      <c r="AW161" s="49"/>
      <c r="AX161" s="33"/>
      <c r="AY161" s="34" t="s">
        <v>505</v>
      </c>
      <c r="AZ161" s="34">
        <v>8948</v>
      </c>
      <c r="BA161" s="33"/>
      <c r="BB161" s="35">
        <v>21203.15</v>
      </c>
      <c r="BC161" s="35"/>
      <c r="BD161" s="36"/>
      <c r="BE161" s="23"/>
      <c r="BF161" s="49"/>
      <c r="BG161" s="25"/>
      <c r="BH161" s="25"/>
      <c r="BI161" s="25"/>
    </row>
    <row r="162" spans="1:61" customFormat="1" ht="13.5" customHeight="1" x14ac:dyDescent="0.25">
      <c r="A162" s="49">
        <v>3</v>
      </c>
      <c r="B162" s="49">
        <v>767</v>
      </c>
      <c r="C162" s="275" t="s">
        <v>486</v>
      </c>
      <c r="D162" s="25"/>
      <c r="E162" s="222" t="s">
        <v>506</v>
      </c>
      <c r="F162" s="213" t="s">
        <v>1138</v>
      </c>
      <c r="G162" s="213">
        <v>14719301005</v>
      </c>
      <c r="H162" s="87"/>
      <c r="I162" s="222"/>
      <c r="J162" s="132" t="s">
        <v>507</v>
      </c>
      <c r="K162" s="217" t="s">
        <v>508</v>
      </c>
      <c r="L162" s="175" t="s">
        <v>509</v>
      </c>
      <c r="M162" s="218">
        <v>2400</v>
      </c>
      <c r="N162" s="39">
        <v>2450.8200000000002</v>
      </c>
      <c r="O162" s="29"/>
      <c r="P162" s="29"/>
      <c r="Q162" s="29"/>
      <c r="R162" s="29"/>
      <c r="S162" s="29"/>
      <c r="T162" s="29"/>
      <c r="U162" s="29"/>
      <c r="V162" s="29"/>
      <c r="W162" s="164">
        <f>7200+54+21600</f>
        <v>28854</v>
      </c>
      <c r="X162" s="50" t="s">
        <v>510</v>
      </c>
      <c r="Y162" s="74"/>
      <c r="Z162" s="51"/>
      <c r="AA162" s="75" t="s">
        <v>511</v>
      </c>
      <c r="AB162" s="217" t="s">
        <v>106</v>
      </c>
      <c r="AC162" s="220">
        <v>41942</v>
      </c>
      <c r="AD162" s="220">
        <v>41913</v>
      </c>
      <c r="AE162" s="220">
        <v>44104</v>
      </c>
      <c r="AF162" s="220">
        <v>46295</v>
      </c>
      <c r="AG162" s="213" t="s">
        <v>512</v>
      </c>
      <c r="AH162" s="27">
        <v>41954</v>
      </c>
      <c r="AI162" s="31"/>
      <c r="AJ162" s="31"/>
      <c r="AK162" s="31"/>
      <c r="AL162" s="32">
        <v>42671</v>
      </c>
      <c r="AM162" s="49" t="s">
        <v>125</v>
      </c>
      <c r="AN162" s="49">
        <v>82290</v>
      </c>
      <c r="AO162" s="49" t="s">
        <v>109</v>
      </c>
      <c r="AP162" s="49">
        <v>478</v>
      </c>
      <c r="AQ162" s="49">
        <v>217</v>
      </c>
      <c r="AR162" s="49">
        <v>5</v>
      </c>
      <c r="AS162" s="49"/>
      <c r="AT162" s="49"/>
      <c r="AU162" s="49">
        <v>14</v>
      </c>
      <c r="AV162" s="18">
        <v>29.73</v>
      </c>
      <c r="AW162" s="49"/>
      <c r="AX162" s="33"/>
      <c r="AY162" s="34"/>
      <c r="AZ162" s="34">
        <v>29</v>
      </c>
      <c r="BA162" s="33"/>
      <c r="BB162" s="35">
        <v>5499.65</v>
      </c>
      <c r="BC162" s="223"/>
      <c r="BD162" s="25"/>
      <c r="BE162" s="25"/>
      <c r="BF162" s="25"/>
      <c r="BG162" s="25"/>
      <c r="BH162" s="25"/>
      <c r="BI162" s="25"/>
    </row>
    <row r="163" spans="1:61" customFormat="1" ht="13.5" customHeight="1" x14ac:dyDescent="0.25">
      <c r="A163" s="49">
        <v>347</v>
      </c>
      <c r="B163" s="221"/>
      <c r="C163" s="275" t="s">
        <v>486</v>
      </c>
      <c r="D163" s="222"/>
      <c r="E163" s="222" t="s">
        <v>513</v>
      </c>
      <c r="F163" s="213"/>
      <c r="G163" s="213"/>
      <c r="H163" s="87"/>
      <c r="I163" s="222"/>
      <c r="J163" s="49"/>
      <c r="K163" s="222"/>
      <c r="L163" s="38"/>
      <c r="M163" s="218" t="s">
        <v>1040</v>
      </c>
      <c r="N163" s="133"/>
      <c r="O163" s="29"/>
      <c r="P163" s="29"/>
      <c r="Q163" s="29"/>
      <c r="R163" s="29"/>
      <c r="S163" s="29"/>
      <c r="T163" s="29"/>
      <c r="U163" s="29"/>
      <c r="V163" s="29"/>
      <c r="W163" s="218"/>
      <c r="X163" s="24"/>
      <c r="Y163" s="42"/>
      <c r="Z163" s="42"/>
      <c r="AA163" s="42"/>
      <c r="AB163" s="217"/>
      <c r="AC163" s="220"/>
      <c r="AD163" s="220"/>
      <c r="AE163" s="220"/>
      <c r="AF163" s="220"/>
      <c r="AG163" s="213"/>
      <c r="AH163" s="27"/>
      <c r="AI163" s="27"/>
      <c r="AJ163" s="49" t="s">
        <v>514</v>
      </c>
      <c r="AK163" s="49"/>
      <c r="AL163" s="134"/>
      <c r="AM163" s="22"/>
      <c r="AN163" s="211"/>
      <c r="AO163" s="186"/>
      <c r="AP163" s="186"/>
      <c r="AQ163" s="186"/>
      <c r="AR163" s="186"/>
      <c r="AS163" s="49"/>
      <c r="AT163" s="49"/>
      <c r="AU163" s="186"/>
      <c r="AV163" s="18"/>
      <c r="AW163" s="190"/>
      <c r="AX163" s="193"/>
      <c r="AY163" s="135"/>
      <c r="AZ163" s="188"/>
      <c r="BA163" s="193"/>
      <c r="BB163" s="191"/>
      <c r="BC163" s="34"/>
      <c r="BD163" s="36"/>
      <c r="BE163" s="23"/>
      <c r="BF163" s="49"/>
      <c r="BG163" s="25"/>
      <c r="BH163" s="25"/>
      <c r="BI163" s="25"/>
    </row>
    <row r="164" spans="1:61" customFormat="1" ht="13.5" customHeight="1" x14ac:dyDescent="0.25">
      <c r="A164" s="49">
        <v>351</v>
      </c>
      <c r="B164" s="49"/>
      <c r="C164" s="275" t="s">
        <v>486</v>
      </c>
      <c r="D164" s="25"/>
      <c r="E164" s="222" t="s">
        <v>515</v>
      </c>
      <c r="F164" s="213" t="s">
        <v>516</v>
      </c>
      <c r="G164" s="213"/>
      <c r="H164" s="87"/>
      <c r="I164" s="222"/>
      <c r="J164" s="222"/>
      <c r="K164" s="222"/>
      <c r="L164" s="222"/>
      <c r="M164" s="49" t="s">
        <v>517</v>
      </c>
      <c r="N164" s="39"/>
      <c r="O164" s="29"/>
      <c r="P164" s="29"/>
      <c r="Q164" s="29"/>
      <c r="R164" s="29"/>
      <c r="S164" s="29"/>
      <c r="T164" s="29"/>
      <c r="U164" s="29"/>
      <c r="V164" s="29"/>
      <c r="W164" s="42"/>
      <c r="X164" s="42"/>
      <c r="Y164" s="215"/>
      <c r="Z164" s="215"/>
      <c r="AA164" s="215"/>
      <c r="AB164" s="301"/>
      <c r="AC164" s="220"/>
      <c r="AD164" s="220"/>
      <c r="AE164" s="220"/>
      <c r="AF164" s="220"/>
      <c r="AG164" s="213"/>
      <c r="AH164" s="31"/>
      <c r="AI164" s="31"/>
      <c r="AJ164" s="31"/>
      <c r="AK164" s="31"/>
      <c r="AL164" s="136">
        <v>42424</v>
      </c>
      <c r="AM164" s="213" t="s">
        <v>518</v>
      </c>
      <c r="AN164" s="49">
        <v>82290</v>
      </c>
      <c r="AO164" s="49" t="s">
        <v>67</v>
      </c>
      <c r="AP164" s="49">
        <v>478</v>
      </c>
      <c r="AQ164" s="49">
        <v>217</v>
      </c>
      <c r="AR164" s="49">
        <v>11</v>
      </c>
      <c r="AS164" s="49"/>
      <c r="AT164" s="49"/>
      <c r="AU164" s="49">
        <v>8</v>
      </c>
      <c r="AV164" s="18">
        <v>184</v>
      </c>
      <c r="AW164" s="31">
        <v>9</v>
      </c>
      <c r="AX164" s="33"/>
      <c r="AY164" s="33"/>
      <c r="AZ164" s="33"/>
      <c r="BA164" s="33"/>
      <c r="BB164" s="35">
        <v>13688.69</v>
      </c>
      <c r="BC164" s="35"/>
      <c r="BD164" s="36"/>
      <c r="BE164" s="23"/>
      <c r="BF164" s="49"/>
      <c r="BG164" s="25"/>
      <c r="BH164" s="25"/>
      <c r="BI164" s="25"/>
    </row>
    <row r="165" spans="1:61" customFormat="1" ht="13.5" customHeight="1" x14ac:dyDescent="0.25">
      <c r="A165" s="49"/>
      <c r="B165" s="49"/>
      <c r="C165" s="275" t="s">
        <v>486</v>
      </c>
      <c r="D165" s="222"/>
      <c r="E165" s="222" t="s">
        <v>515</v>
      </c>
      <c r="F165" s="213" t="s">
        <v>261</v>
      </c>
      <c r="G165" s="213"/>
      <c r="H165" s="87"/>
      <c r="I165" s="222"/>
      <c r="J165" s="222"/>
      <c r="K165" s="222"/>
      <c r="L165" s="222"/>
      <c r="M165" s="49" t="s">
        <v>517</v>
      </c>
      <c r="N165" s="29"/>
      <c r="O165" s="29"/>
      <c r="P165" s="29"/>
      <c r="Q165" s="29"/>
      <c r="R165" s="29"/>
      <c r="S165" s="29"/>
      <c r="T165" s="29"/>
      <c r="U165" s="29"/>
      <c r="V165" s="29"/>
      <c r="W165" s="131"/>
      <c r="X165" s="131"/>
      <c r="Y165" s="42"/>
      <c r="Z165" s="42"/>
      <c r="AA165" s="42"/>
      <c r="AB165" s="301"/>
      <c r="AC165" s="220"/>
      <c r="AD165" s="220"/>
      <c r="AE165" s="220"/>
      <c r="AF165" s="220"/>
      <c r="AG165" s="213"/>
      <c r="AH165" s="31"/>
      <c r="AI165" s="31"/>
      <c r="AJ165" s="31"/>
      <c r="AK165" s="31"/>
      <c r="AL165" s="100">
        <v>42424</v>
      </c>
      <c r="AM165" s="49" t="s">
        <v>519</v>
      </c>
      <c r="AN165" s="49">
        <v>82290</v>
      </c>
      <c r="AO165" s="49" t="s">
        <v>194</v>
      </c>
      <c r="AP165" s="49">
        <v>478</v>
      </c>
      <c r="AQ165" s="49">
        <v>217</v>
      </c>
      <c r="AR165" s="49">
        <v>10</v>
      </c>
      <c r="AS165" s="49"/>
      <c r="AT165" s="49"/>
      <c r="AU165" s="49">
        <v>4</v>
      </c>
      <c r="AV165" s="18"/>
      <c r="AW165" s="49">
        <v>6.5</v>
      </c>
      <c r="AX165" s="33"/>
      <c r="AY165" s="33"/>
      <c r="AZ165" s="34">
        <v>178</v>
      </c>
      <c r="BA165" s="34">
        <v>178</v>
      </c>
      <c r="BB165" s="35">
        <v>1560.99</v>
      </c>
      <c r="BC165" s="35"/>
      <c r="BD165" s="25"/>
      <c r="BE165" s="25"/>
      <c r="BF165" s="25"/>
      <c r="BG165" s="25"/>
      <c r="BH165" s="25"/>
      <c r="BI165" s="25"/>
    </row>
    <row r="166" spans="1:61" customFormat="1" ht="13.5" customHeight="1" x14ac:dyDescent="0.25">
      <c r="A166" s="49"/>
      <c r="B166" s="49"/>
      <c r="C166" s="275" t="s">
        <v>486</v>
      </c>
      <c r="D166" s="222"/>
      <c r="E166" s="222" t="s">
        <v>515</v>
      </c>
      <c r="F166" s="80" t="s">
        <v>978</v>
      </c>
      <c r="G166" s="213"/>
      <c r="H166" s="87"/>
      <c r="I166" s="222"/>
      <c r="J166" s="222"/>
      <c r="K166" s="222"/>
      <c r="L166" s="222"/>
      <c r="M166" s="38" t="s">
        <v>520</v>
      </c>
      <c r="N166" s="29"/>
      <c r="O166" s="29"/>
      <c r="P166" s="29"/>
      <c r="Q166" s="29"/>
      <c r="R166" s="29"/>
      <c r="S166" s="29"/>
      <c r="T166" s="29"/>
      <c r="U166" s="29"/>
      <c r="V166" s="29"/>
      <c r="W166" s="131"/>
      <c r="X166" s="131"/>
      <c r="Y166" s="42"/>
      <c r="Z166" s="42"/>
      <c r="AA166" s="42"/>
      <c r="AB166" s="217" t="s">
        <v>521</v>
      </c>
      <c r="AC166" s="220">
        <v>37706</v>
      </c>
      <c r="AD166" s="220">
        <v>41359</v>
      </c>
      <c r="AE166" s="220">
        <v>48298</v>
      </c>
      <c r="AF166" s="220">
        <v>48298</v>
      </c>
      <c r="AG166" s="213"/>
      <c r="AH166" s="31"/>
      <c r="AI166" s="31"/>
      <c r="AJ166" s="31"/>
      <c r="AK166" s="31"/>
      <c r="AL166" s="100">
        <v>42404</v>
      </c>
      <c r="AM166" s="49" t="s">
        <v>522</v>
      </c>
      <c r="AN166" s="49">
        <v>82290</v>
      </c>
      <c r="AO166" s="49" t="s">
        <v>67</v>
      </c>
      <c r="AP166" s="49">
        <v>478</v>
      </c>
      <c r="AQ166" s="49">
        <v>217</v>
      </c>
      <c r="AR166" s="49">
        <v>11</v>
      </c>
      <c r="AS166" s="49"/>
      <c r="AT166" s="49"/>
      <c r="AU166" s="49"/>
      <c r="AV166" s="18">
        <v>318.12</v>
      </c>
      <c r="AW166" s="49">
        <v>9</v>
      </c>
      <c r="AX166" s="33"/>
      <c r="AY166" s="33"/>
      <c r="AZ166" s="34">
        <v>212</v>
      </c>
      <c r="BA166" s="33"/>
      <c r="BB166" s="218">
        <v>13688.69</v>
      </c>
      <c r="BC166" s="33"/>
      <c r="BD166" s="25"/>
      <c r="BE166" s="25"/>
      <c r="BF166" s="25"/>
      <c r="BG166" s="25"/>
      <c r="BH166" s="25"/>
      <c r="BI166" s="25"/>
    </row>
    <row r="167" spans="1:61" customFormat="1" ht="13.5" customHeight="1" x14ac:dyDescent="0.25">
      <c r="A167" s="49">
        <v>5</v>
      </c>
      <c r="B167" s="49">
        <v>465</v>
      </c>
      <c r="C167" s="275" t="s">
        <v>486</v>
      </c>
      <c r="D167" s="222"/>
      <c r="E167" s="222" t="s">
        <v>523</v>
      </c>
      <c r="F167" s="213" t="s">
        <v>516</v>
      </c>
      <c r="G167" s="213"/>
      <c r="H167" s="87"/>
      <c r="I167" s="222"/>
      <c r="J167" s="222"/>
      <c r="K167" s="222"/>
      <c r="L167" s="222"/>
      <c r="M167" s="49" t="s">
        <v>517</v>
      </c>
      <c r="N167" s="39"/>
      <c r="O167" s="29"/>
      <c r="P167" s="29"/>
      <c r="Q167" s="29"/>
      <c r="R167" s="29"/>
      <c r="S167" s="29"/>
      <c r="T167" s="29"/>
      <c r="U167" s="29"/>
      <c r="V167" s="29"/>
      <c r="W167" s="131"/>
      <c r="X167" s="131"/>
      <c r="Y167" s="35"/>
      <c r="Z167" s="35"/>
      <c r="AA167" s="35"/>
      <c r="AB167" s="217"/>
      <c r="AC167" s="220"/>
      <c r="AD167" s="220"/>
      <c r="AE167" s="220"/>
      <c r="AF167" s="220"/>
      <c r="AG167" s="213"/>
      <c r="AH167" s="31"/>
      <c r="AI167" s="31"/>
      <c r="AJ167" s="49" t="s">
        <v>524</v>
      </c>
      <c r="AK167" s="31"/>
      <c r="AL167" s="213"/>
      <c r="AM167" s="213"/>
      <c r="AN167" s="49">
        <v>82290</v>
      </c>
      <c r="AO167" s="49"/>
      <c r="AP167" s="49">
        <v>478</v>
      </c>
      <c r="AQ167" s="49">
        <v>217</v>
      </c>
      <c r="AR167" s="49"/>
      <c r="AS167" s="49"/>
      <c r="AT167" s="49"/>
      <c r="AU167" s="49"/>
      <c r="AV167" s="18"/>
      <c r="AW167" s="31">
        <v>1</v>
      </c>
      <c r="AX167" s="216"/>
      <c r="AY167" s="216"/>
      <c r="AZ167" s="216"/>
      <c r="BA167" s="216"/>
      <c r="BB167" s="216"/>
      <c r="BC167" s="216"/>
      <c r="BD167" s="36"/>
      <c r="BE167" s="23"/>
      <c r="BF167" s="49"/>
      <c r="BG167" s="25"/>
      <c r="BH167" s="25"/>
      <c r="BI167" s="25"/>
    </row>
    <row r="168" spans="1:61" customFormat="1" ht="13.5" customHeight="1" x14ac:dyDescent="0.25">
      <c r="A168" s="49">
        <v>311</v>
      </c>
      <c r="B168" s="221">
        <v>340</v>
      </c>
      <c r="C168" s="275" t="s">
        <v>486</v>
      </c>
      <c r="D168" s="222"/>
      <c r="E168" s="222" t="s">
        <v>525</v>
      </c>
      <c r="F168" s="213" t="s">
        <v>1138</v>
      </c>
      <c r="G168" s="213">
        <v>5410741002</v>
      </c>
      <c r="H168" s="87"/>
      <c r="I168" s="222"/>
      <c r="J168" s="49" t="s">
        <v>526</v>
      </c>
      <c r="K168" s="222"/>
      <c r="L168" s="88" t="s">
        <v>527</v>
      </c>
      <c r="M168" s="52">
        <f>20000/12</f>
        <v>1666.6666666666667</v>
      </c>
      <c r="N168" s="39">
        <v>1918.43</v>
      </c>
      <c r="O168" s="29"/>
      <c r="P168" s="29"/>
      <c r="Q168" s="29"/>
      <c r="R168" s="29"/>
      <c r="S168" s="29"/>
      <c r="T168" s="29"/>
      <c r="U168" s="29"/>
      <c r="V168" s="29"/>
      <c r="W168" s="131"/>
      <c r="X168" s="131"/>
      <c r="Y168" s="42"/>
      <c r="Z168" s="42"/>
      <c r="AA168" s="75" t="s">
        <v>528</v>
      </c>
      <c r="AB168" s="217" t="s">
        <v>106</v>
      </c>
      <c r="AC168" s="220">
        <v>37956</v>
      </c>
      <c r="AD168" s="220">
        <v>37956</v>
      </c>
      <c r="AE168" s="220">
        <v>40147</v>
      </c>
      <c r="AF168" s="220">
        <v>44530</v>
      </c>
      <c r="AG168" s="213"/>
      <c r="AH168" s="25"/>
      <c r="AI168" s="25"/>
      <c r="AJ168" s="25"/>
      <c r="AK168" s="38"/>
      <c r="AL168" s="213"/>
      <c r="AM168" s="49" t="s">
        <v>125</v>
      </c>
      <c r="AN168" s="49">
        <v>82290</v>
      </c>
      <c r="AO168" s="38"/>
      <c r="AP168" s="49">
        <v>478</v>
      </c>
      <c r="AQ168" s="49">
        <v>217</v>
      </c>
      <c r="AR168" s="49"/>
      <c r="AS168" s="49"/>
      <c r="AT168" s="49"/>
      <c r="AU168" s="49"/>
      <c r="AV168" s="18"/>
      <c r="AW168" s="31"/>
      <c r="AX168" s="216"/>
      <c r="AY168" s="216"/>
      <c r="AZ168" s="216"/>
      <c r="BA168" s="216"/>
      <c r="BB168" s="216"/>
      <c r="BC168" s="38" t="s">
        <v>529</v>
      </c>
      <c r="BD168" s="111" t="s">
        <v>979</v>
      </c>
      <c r="BE168" s="23">
        <v>11510.58</v>
      </c>
      <c r="BF168" s="25"/>
      <c r="BG168" s="25"/>
      <c r="BH168" s="25"/>
      <c r="BI168" s="25"/>
    </row>
    <row r="169" spans="1:61" customFormat="1" ht="13.5" customHeight="1" x14ac:dyDescent="0.25">
      <c r="A169" s="49">
        <v>9</v>
      </c>
      <c r="B169" s="49">
        <v>923</v>
      </c>
      <c r="C169" s="275" t="s">
        <v>486</v>
      </c>
      <c r="D169" s="222"/>
      <c r="E169" s="222" t="s">
        <v>530</v>
      </c>
      <c r="F169" s="213" t="s">
        <v>1138</v>
      </c>
      <c r="G169" s="213">
        <v>12537921004</v>
      </c>
      <c r="H169" s="87"/>
      <c r="I169" s="222"/>
      <c r="J169" s="222"/>
      <c r="K169" s="49" t="s">
        <v>531</v>
      </c>
      <c r="L169" s="28" t="s">
        <v>532</v>
      </c>
      <c r="M169" s="218">
        <v>1025</v>
      </c>
      <c r="N169" s="39"/>
      <c r="O169" s="29"/>
      <c r="P169" s="29"/>
      <c r="Q169" s="29"/>
      <c r="R169" s="29"/>
      <c r="S169" s="29"/>
      <c r="T169" s="29"/>
      <c r="U169" s="29"/>
      <c r="V169" s="29"/>
      <c r="W169" s="73">
        <v>3075</v>
      </c>
      <c r="X169" s="24">
        <v>2019</v>
      </c>
      <c r="Y169" s="42"/>
      <c r="Z169" s="42"/>
      <c r="AA169" s="42"/>
      <c r="AB169" s="217" t="s">
        <v>192</v>
      </c>
      <c r="AC169" s="220">
        <v>43780</v>
      </c>
      <c r="AD169" s="220">
        <v>43770</v>
      </c>
      <c r="AE169" s="220">
        <v>45230</v>
      </c>
      <c r="AF169" s="220">
        <v>46691</v>
      </c>
      <c r="AG169" s="213" t="s">
        <v>533</v>
      </c>
      <c r="AH169" s="27">
        <v>43781</v>
      </c>
      <c r="AI169" s="27">
        <v>43770</v>
      </c>
      <c r="AJ169" s="49" t="s">
        <v>534</v>
      </c>
      <c r="AK169" s="31"/>
      <c r="AL169" s="32">
        <v>42404</v>
      </c>
      <c r="AM169" s="49" t="s">
        <v>125</v>
      </c>
      <c r="AN169" s="49">
        <v>82290</v>
      </c>
      <c r="AO169" s="49" t="s">
        <v>111</v>
      </c>
      <c r="AP169" s="49">
        <v>478</v>
      </c>
      <c r="AQ169" s="49">
        <v>217</v>
      </c>
      <c r="AR169" s="49">
        <v>1</v>
      </c>
      <c r="AS169" s="49"/>
      <c r="AT169" s="49"/>
      <c r="AU169" s="49">
        <v>11</v>
      </c>
      <c r="AV169" s="18">
        <v>96</v>
      </c>
      <c r="AW169" s="25"/>
      <c r="AX169" s="33"/>
      <c r="AY169" s="34">
        <v>66</v>
      </c>
      <c r="AZ169" s="34">
        <v>109</v>
      </c>
      <c r="BA169" s="33"/>
      <c r="BB169" s="35">
        <v>2556.46</v>
      </c>
      <c r="BC169" s="35"/>
      <c r="BD169" s="36">
        <v>43770</v>
      </c>
      <c r="BE169" s="23">
        <v>3296</v>
      </c>
      <c r="BF169" s="137">
        <v>3</v>
      </c>
      <c r="BG169" s="25"/>
      <c r="BH169" s="25"/>
      <c r="BI169" s="25"/>
    </row>
    <row r="170" spans="1:61" customFormat="1" ht="13.5" customHeight="1" x14ac:dyDescent="0.25">
      <c r="A170" s="49">
        <v>11</v>
      </c>
      <c r="B170" s="49">
        <v>791</v>
      </c>
      <c r="C170" s="275" t="s">
        <v>486</v>
      </c>
      <c r="D170" s="222"/>
      <c r="E170" s="222" t="s">
        <v>535</v>
      </c>
      <c r="F170" s="213" t="s">
        <v>1138</v>
      </c>
      <c r="G170" s="43" t="s">
        <v>536</v>
      </c>
      <c r="H170" s="87"/>
      <c r="I170" s="222"/>
      <c r="J170" s="49"/>
      <c r="K170" s="217" t="s">
        <v>537</v>
      </c>
      <c r="L170" s="176" t="s">
        <v>538</v>
      </c>
      <c r="M170" s="74">
        <v>9360</v>
      </c>
      <c r="N170" s="39">
        <v>9515.24</v>
      </c>
      <c r="O170" s="29"/>
      <c r="P170" s="29"/>
      <c r="Q170" s="29"/>
      <c r="R170" s="29"/>
      <c r="S170" s="29"/>
      <c r="T170" s="29"/>
      <c r="U170" s="29"/>
      <c r="V170" s="29"/>
      <c r="W170" s="164">
        <v>28080</v>
      </c>
      <c r="X170" s="50">
        <v>2015</v>
      </c>
      <c r="Y170" s="42"/>
      <c r="Z170" s="42"/>
      <c r="AA170" s="42"/>
      <c r="AB170" s="217" t="s">
        <v>106</v>
      </c>
      <c r="AC170" s="220">
        <v>42177</v>
      </c>
      <c r="AD170" s="220">
        <v>42064</v>
      </c>
      <c r="AE170" s="220">
        <v>44255</v>
      </c>
      <c r="AF170" s="220">
        <v>46446</v>
      </c>
      <c r="AG170" s="213" t="s">
        <v>539</v>
      </c>
      <c r="AH170" s="100">
        <v>42178</v>
      </c>
      <c r="AI170" s="31"/>
      <c r="AJ170" s="31"/>
      <c r="AK170" s="31"/>
      <c r="AL170" s="32">
        <v>42424</v>
      </c>
      <c r="AM170" s="49" t="s">
        <v>108</v>
      </c>
      <c r="AN170" s="217">
        <v>82290</v>
      </c>
      <c r="AO170" s="49" t="s">
        <v>109</v>
      </c>
      <c r="AP170" s="49">
        <v>478</v>
      </c>
      <c r="AQ170" s="49">
        <v>217</v>
      </c>
      <c r="AR170" s="49">
        <v>2</v>
      </c>
      <c r="AS170" s="49"/>
      <c r="AT170" s="49"/>
      <c r="AU170" s="49">
        <v>13</v>
      </c>
      <c r="AV170" s="18">
        <v>130</v>
      </c>
      <c r="AW170" s="49"/>
      <c r="AX170" s="33"/>
      <c r="AY170" s="34">
        <v>59</v>
      </c>
      <c r="AZ170" s="34">
        <v>126</v>
      </c>
      <c r="BA170" s="33"/>
      <c r="BB170" s="35">
        <v>11624.67</v>
      </c>
      <c r="BC170" s="35"/>
      <c r="BD170" s="36">
        <v>43862</v>
      </c>
      <c r="BE170" s="41">
        <v>29940.79</v>
      </c>
      <c r="BF170" s="49">
        <v>3</v>
      </c>
      <c r="BG170" s="25"/>
      <c r="BH170" s="25"/>
      <c r="BI170" s="25"/>
    </row>
    <row r="171" spans="1:61" customFormat="1" ht="13.5" customHeight="1" x14ac:dyDescent="0.25">
      <c r="A171" s="49">
        <v>13</v>
      </c>
      <c r="B171" s="49">
        <v>545</v>
      </c>
      <c r="C171" s="275" t="s">
        <v>486</v>
      </c>
      <c r="D171" s="222"/>
      <c r="E171" s="222" t="s">
        <v>540</v>
      </c>
      <c r="F171" s="213" t="s">
        <v>1138</v>
      </c>
      <c r="G171" s="213" t="s">
        <v>541</v>
      </c>
      <c r="H171" s="184">
        <v>21368</v>
      </c>
      <c r="I171" s="49" t="s">
        <v>71</v>
      </c>
      <c r="J171" s="222"/>
      <c r="K171" s="222"/>
      <c r="L171" s="222"/>
      <c r="M171" s="83">
        <v>2120.58</v>
      </c>
      <c r="N171" s="39"/>
      <c r="O171" s="29"/>
      <c r="P171" s="29"/>
      <c r="Q171" s="29"/>
      <c r="R171" s="29"/>
      <c r="S171" s="29"/>
      <c r="T171" s="29"/>
      <c r="U171" s="29"/>
      <c r="V171" s="29"/>
      <c r="W171" s="73">
        <v>6361.74</v>
      </c>
      <c r="X171" s="24">
        <v>2022</v>
      </c>
      <c r="Y171" s="73">
        <v>19085</v>
      </c>
      <c r="Z171" s="42"/>
      <c r="AA171" s="42"/>
      <c r="AB171" s="217" t="s">
        <v>106</v>
      </c>
      <c r="AC171" s="220">
        <v>44636</v>
      </c>
      <c r="AD171" s="220">
        <v>44621</v>
      </c>
      <c r="AE171" s="220">
        <v>46811</v>
      </c>
      <c r="AF171" s="220">
        <v>414245</v>
      </c>
      <c r="AG171" s="213" t="s">
        <v>1041</v>
      </c>
      <c r="AH171" s="78">
        <v>44637</v>
      </c>
      <c r="AI171" s="220">
        <v>40238</v>
      </c>
      <c r="AJ171" s="31"/>
      <c r="AK171" s="31"/>
      <c r="AL171" s="32">
        <v>42999</v>
      </c>
      <c r="AM171" s="49" t="s">
        <v>125</v>
      </c>
      <c r="AN171" s="49">
        <v>82290</v>
      </c>
      <c r="AO171" s="49" t="s">
        <v>109</v>
      </c>
      <c r="AP171" s="49">
        <v>478</v>
      </c>
      <c r="AQ171" s="49">
        <v>217</v>
      </c>
      <c r="AR171" s="49">
        <v>3</v>
      </c>
      <c r="AS171" s="49"/>
      <c r="AT171" s="49"/>
      <c r="AU171" s="49">
        <v>14</v>
      </c>
      <c r="AV171" s="18"/>
      <c r="AW171" s="49">
        <v>1.5</v>
      </c>
      <c r="AX171" s="33"/>
      <c r="AY171" s="34">
        <v>26</v>
      </c>
      <c r="AZ171" s="34">
        <v>48</v>
      </c>
      <c r="BA171" s="33"/>
      <c r="BB171" s="35">
        <v>5957.95</v>
      </c>
      <c r="BC171" s="223"/>
      <c r="BD171" s="25"/>
      <c r="BE171" s="25"/>
      <c r="BF171" s="25"/>
      <c r="BG171" s="25"/>
      <c r="BH171" s="25"/>
      <c r="BI171" s="25"/>
    </row>
    <row r="172" spans="1:61" customFormat="1" ht="13.5" customHeight="1" x14ac:dyDescent="0.25">
      <c r="A172" s="49">
        <v>312</v>
      </c>
      <c r="B172" s="49">
        <v>857</v>
      </c>
      <c r="C172" s="275" t="s">
        <v>486</v>
      </c>
      <c r="D172" s="222"/>
      <c r="E172" s="222" t="s">
        <v>542</v>
      </c>
      <c r="F172" s="213" t="s">
        <v>1138</v>
      </c>
      <c r="G172" s="43" t="s">
        <v>543</v>
      </c>
      <c r="H172" s="87"/>
      <c r="I172" s="222"/>
      <c r="J172" s="222"/>
      <c r="K172" s="217" t="s">
        <v>544</v>
      </c>
      <c r="L172" s="138" t="s">
        <v>545</v>
      </c>
      <c r="M172" s="167">
        <v>2356</v>
      </c>
      <c r="N172" s="39">
        <v>2371.9</v>
      </c>
      <c r="O172" s="29"/>
      <c r="P172" s="29"/>
      <c r="Q172" s="29"/>
      <c r="R172" s="139"/>
      <c r="S172" s="29"/>
      <c r="T172" s="29"/>
      <c r="U172" s="29"/>
      <c r="V172" s="29"/>
      <c r="W172" s="164">
        <v>7068</v>
      </c>
      <c r="X172" s="50">
        <v>2018</v>
      </c>
      <c r="Y172" s="228">
        <v>21204</v>
      </c>
      <c r="Z172" s="51">
        <v>47634</v>
      </c>
      <c r="AA172" s="42"/>
      <c r="AB172" s="217" t="s">
        <v>106</v>
      </c>
      <c r="AC172" s="220">
        <v>43271</v>
      </c>
      <c r="AD172" s="220">
        <v>43252</v>
      </c>
      <c r="AE172" s="220">
        <v>45443</v>
      </c>
      <c r="AF172" s="220">
        <v>47634</v>
      </c>
      <c r="AG172" s="213" t="s">
        <v>546</v>
      </c>
      <c r="AH172" s="27">
        <v>43273</v>
      </c>
      <c r="AI172" s="31"/>
      <c r="AJ172" s="31"/>
      <c r="AK172" s="31"/>
      <c r="AL172" s="32">
        <v>42936</v>
      </c>
      <c r="AM172" s="49" t="s">
        <v>125</v>
      </c>
      <c r="AN172" s="49">
        <v>82290</v>
      </c>
      <c r="AO172" s="49" t="s">
        <v>109</v>
      </c>
      <c r="AP172" s="49">
        <v>478</v>
      </c>
      <c r="AQ172" s="49">
        <v>217</v>
      </c>
      <c r="AR172" s="49">
        <v>504</v>
      </c>
      <c r="AS172" s="49"/>
      <c r="AT172" s="49"/>
      <c r="AU172" s="49">
        <v>4</v>
      </c>
      <c r="AV172" s="18">
        <v>38</v>
      </c>
      <c r="AW172" s="49">
        <v>1</v>
      </c>
      <c r="AX172" s="216"/>
      <c r="AY172" s="34">
        <v>28</v>
      </c>
      <c r="AZ172" s="34">
        <v>37</v>
      </c>
      <c r="BA172" s="216"/>
      <c r="BB172" s="61">
        <v>6416.25</v>
      </c>
      <c r="BC172" s="34"/>
      <c r="BD172" s="36"/>
      <c r="BE172" s="41"/>
      <c r="BF172" s="49"/>
      <c r="BG172" s="25"/>
      <c r="BH172" s="25"/>
      <c r="BI172" s="25"/>
    </row>
    <row r="173" spans="1:61" customFormat="1" ht="13.5" customHeight="1" x14ac:dyDescent="0.25">
      <c r="A173" s="189">
        <v>12</v>
      </c>
      <c r="B173" s="189">
        <v>751</v>
      </c>
      <c r="C173" s="387" t="s">
        <v>486</v>
      </c>
      <c r="D173" s="189"/>
      <c r="E173" s="57" t="s">
        <v>547</v>
      </c>
      <c r="F173" s="213" t="s">
        <v>1138</v>
      </c>
      <c r="G173" s="185">
        <v>13886851008</v>
      </c>
      <c r="H173" s="151"/>
      <c r="I173" s="57"/>
      <c r="J173" s="189">
        <v>3388072204</v>
      </c>
      <c r="K173" s="199" t="s">
        <v>548</v>
      </c>
      <c r="L173" s="140" t="s">
        <v>549</v>
      </c>
      <c r="M173" s="141">
        <v>4500</v>
      </c>
      <c r="N173" s="142">
        <v>4598.54</v>
      </c>
      <c r="O173" s="143"/>
      <c r="P173" s="143"/>
      <c r="Q173" s="143"/>
      <c r="R173" s="144"/>
      <c r="S173" s="145"/>
      <c r="T173" s="145"/>
      <c r="U173" s="145"/>
      <c r="V173" s="145"/>
      <c r="W173" s="146">
        <f>9000+18000</f>
        <v>27000</v>
      </c>
      <c r="X173" s="203">
        <v>2017</v>
      </c>
      <c r="Y173" s="143"/>
      <c r="Z173" s="143"/>
      <c r="AA173" s="143" t="s">
        <v>550</v>
      </c>
      <c r="AB173" s="147" t="s">
        <v>106</v>
      </c>
      <c r="AC173" s="194">
        <v>41760</v>
      </c>
      <c r="AD173" s="194">
        <v>41760</v>
      </c>
      <c r="AE173" s="194">
        <v>43951</v>
      </c>
      <c r="AF173" s="194">
        <v>46142</v>
      </c>
      <c r="AG173" s="185" t="s">
        <v>551</v>
      </c>
      <c r="AH173" s="148">
        <v>41765</v>
      </c>
      <c r="AI173" s="57"/>
      <c r="AJ173" s="57" t="s">
        <v>552</v>
      </c>
      <c r="AK173" s="57"/>
      <c r="AL173" s="62">
        <v>42936</v>
      </c>
      <c r="AM173" s="57" t="s">
        <v>125</v>
      </c>
      <c r="AN173" s="147">
        <v>82290</v>
      </c>
      <c r="AO173" s="57" t="s">
        <v>109</v>
      </c>
      <c r="AP173" s="57">
        <v>478</v>
      </c>
      <c r="AQ173" s="57">
        <v>217</v>
      </c>
      <c r="AR173" s="189">
        <v>503</v>
      </c>
      <c r="AS173" s="57"/>
      <c r="AT173" s="57"/>
      <c r="AU173" s="189">
        <v>12</v>
      </c>
      <c r="AV173" s="18">
        <v>44</v>
      </c>
      <c r="AW173" s="57"/>
      <c r="AX173" s="79"/>
      <c r="AY173" s="192">
        <v>71</v>
      </c>
      <c r="AZ173" s="79">
        <v>105</v>
      </c>
      <c r="BA173" s="79"/>
      <c r="BB173" s="142">
        <v>12027.25</v>
      </c>
      <c r="BC173" s="79"/>
      <c r="BD173" s="209">
        <v>43891</v>
      </c>
      <c r="BE173" s="149">
        <v>9190.18</v>
      </c>
      <c r="BF173" s="189">
        <v>2</v>
      </c>
      <c r="BG173" s="25"/>
      <c r="BH173" s="25"/>
      <c r="BI173" s="25"/>
    </row>
    <row r="174" spans="1:61" customFormat="1" ht="13.5" customHeight="1" x14ac:dyDescent="0.25">
      <c r="A174" s="49">
        <v>14</v>
      </c>
      <c r="B174" s="49">
        <v>802</v>
      </c>
      <c r="C174" s="275" t="s">
        <v>486</v>
      </c>
      <c r="D174" s="222"/>
      <c r="E174" s="222" t="s">
        <v>553</v>
      </c>
      <c r="F174" s="213" t="s">
        <v>1138</v>
      </c>
      <c r="G174" s="213">
        <v>8400681006</v>
      </c>
      <c r="H174" s="87"/>
      <c r="I174" s="222"/>
      <c r="J174" s="49"/>
      <c r="K174" s="217"/>
      <c r="L174" s="26" t="s">
        <v>1013</v>
      </c>
      <c r="M174" s="52">
        <v>1700</v>
      </c>
      <c r="N174" s="39"/>
      <c r="O174" s="29"/>
      <c r="P174" s="29"/>
      <c r="Q174" s="29"/>
      <c r="R174" s="29"/>
      <c r="S174" s="29"/>
      <c r="T174" s="29"/>
      <c r="U174" s="29"/>
      <c r="V174" s="29"/>
      <c r="W174" s="146">
        <v>5100</v>
      </c>
      <c r="X174" s="50">
        <v>2022</v>
      </c>
      <c r="Y174" s="146">
        <v>15300</v>
      </c>
      <c r="Z174" s="51"/>
      <c r="AA174" s="42"/>
      <c r="AB174" s="217" t="s">
        <v>554</v>
      </c>
      <c r="AC174" s="220">
        <v>44630</v>
      </c>
      <c r="AD174" s="220">
        <v>44636</v>
      </c>
      <c r="AE174" s="220">
        <v>46096</v>
      </c>
      <c r="AF174" s="220"/>
      <c r="AG174" s="213" t="s">
        <v>1014</v>
      </c>
      <c r="AH174" s="27">
        <v>44636</v>
      </c>
      <c r="AI174" s="27"/>
      <c r="AJ174" s="49" t="s">
        <v>1007</v>
      </c>
      <c r="AK174" s="31"/>
      <c r="AL174" s="32">
        <v>42424</v>
      </c>
      <c r="AM174" s="49" t="s">
        <v>555</v>
      </c>
      <c r="AN174" s="217">
        <v>82290</v>
      </c>
      <c r="AO174" s="49" t="s">
        <v>194</v>
      </c>
      <c r="AP174" s="49">
        <v>478</v>
      </c>
      <c r="AQ174" s="49">
        <v>217</v>
      </c>
      <c r="AR174" s="49">
        <v>9</v>
      </c>
      <c r="AS174" s="49"/>
      <c r="AT174" s="49"/>
      <c r="AU174" s="49">
        <v>4</v>
      </c>
      <c r="AV174" s="18">
        <v>63</v>
      </c>
      <c r="AW174" s="49">
        <v>4</v>
      </c>
      <c r="AX174" s="33"/>
      <c r="AY174" s="33"/>
      <c r="AZ174" s="34">
        <v>63</v>
      </c>
      <c r="BA174" s="34">
        <v>63</v>
      </c>
      <c r="BB174" s="35">
        <v>960.61</v>
      </c>
      <c r="BC174" s="35"/>
      <c r="BD174" s="36">
        <v>43770</v>
      </c>
      <c r="BE174" s="23">
        <v>12165.46</v>
      </c>
      <c r="BF174" s="49">
        <v>6</v>
      </c>
      <c r="BG174" s="25"/>
      <c r="BH174" s="25"/>
      <c r="BI174" s="25"/>
    </row>
    <row r="175" spans="1:61" customFormat="1" ht="13.5" customHeight="1" x14ac:dyDescent="0.25">
      <c r="A175" s="49">
        <v>15</v>
      </c>
      <c r="B175" s="49">
        <v>539</v>
      </c>
      <c r="C175" s="275" t="s">
        <v>486</v>
      </c>
      <c r="D175" s="222"/>
      <c r="E175" s="222" t="s">
        <v>556</v>
      </c>
      <c r="F175" s="213" t="s">
        <v>1138</v>
      </c>
      <c r="G175" s="213" t="s">
        <v>557</v>
      </c>
      <c r="H175" s="87"/>
      <c r="I175" s="222"/>
      <c r="J175" s="222"/>
      <c r="K175" s="222"/>
      <c r="L175" s="222"/>
      <c r="M175" s="83"/>
      <c r="N175" s="39"/>
      <c r="O175" s="29"/>
      <c r="P175" s="29"/>
      <c r="Q175" s="29"/>
      <c r="R175" s="52">
        <v>13656.65</v>
      </c>
      <c r="S175" s="29"/>
      <c r="T175" s="29"/>
      <c r="U175" s="29"/>
      <c r="V175" s="29"/>
      <c r="W175" s="215"/>
      <c r="X175" s="50"/>
      <c r="Y175" s="42"/>
      <c r="Z175" s="42"/>
      <c r="AA175" s="75" t="s">
        <v>1064</v>
      </c>
      <c r="AB175" s="217" t="s">
        <v>106</v>
      </c>
      <c r="AC175" s="220">
        <v>39995</v>
      </c>
      <c r="AD175" s="220">
        <v>39995</v>
      </c>
      <c r="AE175" s="220">
        <v>42185</v>
      </c>
      <c r="AF175" s="220">
        <v>44377</v>
      </c>
      <c r="AG175" s="213" t="s">
        <v>1065</v>
      </c>
      <c r="AH175" s="31"/>
      <c r="AI175" s="31"/>
      <c r="AJ175" s="31"/>
      <c r="AK175" s="31"/>
      <c r="AL175" s="150">
        <v>42999</v>
      </c>
      <c r="AM175" s="213"/>
      <c r="AN175" s="49">
        <v>82290</v>
      </c>
      <c r="AO175" s="49" t="s">
        <v>109</v>
      </c>
      <c r="AP175" s="49">
        <v>478</v>
      </c>
      <c r="AQ175" s="49">
        <v>217</v>
      </c>
      <c r="AR175" s="49">
        <v>4</v>
      </c>
      <c r="AS175" s="49"/>
      <c r="AT175" s="49"/>
      <c r="AU175" s="49">
        <v>14</v>
      </c>
      <c r="AV175" s="18"/>
      <c r="AW175" s="31">
        <v>1</v>
      </c>
      <c r="AX175" s="33"/>
      <c r="AY175" s="33"/>
      <c r="AZ175" s="33"/>
      <c r="BA175" s="33"/>
      <c r="BB175" s="35">
        <v>3895.58</v>
      </c>
      <c r="BC175" s="35"/>
      <c r="BD175" s="25"/>
      <c r="BE175" s="25"/>
      <c r="BF175" s="25"/>
      <c r="BG175" s="25"/>
      <c r="BH175" s="25"/>
      <c r="BI175" s="25"/>
    </row>
    <row r="176" spans="1:61" customFormat="1" ht="13.5" customHeight="1" x14ac:dyDescent="0.25">
      <c r="A176" s="49">
        <v>8</v>
      </c>
      <c r="B176" s="49">
        <v>8</v>
      </c>
      <c r="C176" s="275" t="s">
        <v>486</v>
      </c>
      <c r="D176" s="222"/>
      <c r="E176" s="222" t="s">
        <v>558</v>
      </c>
      <c r="F176" s="213" t="s">
        <v>1138</v>
      </c>
      <c r="G176" s="213" t="s">
        <v>541</v>
      </c>
      <c r="H176" s="184">
        <v>21368</v>
      </c>
      <c r="I176" s="49" t="s">
        <v>71</v>
      </c>
      <c r="J176" s="222"/>
      <c r="K176" s="222"/>
      <c r="L176" s="222"/>
      <c r="M176" s="83">
        <v>234.98</v>
      </c>
      <c r="N176" s="39">
        <v>277.61</v>
      </c>
      <c r="O176" s="29"/>
      <c r="P176" s="29"/>
      <c r="Q176" s="29"/>
      <c r="R176" s="29"/>
      <c r="S176" s="29"/>
      <c r="T176" s="29"/>
      <c r="U176" s="29"/>
      <c r="V176" s="29"/>
      <c r="W176" s="42"/>
      <c r="X176" s="42"/>
      <c r="Y176" s="42"/>
      <c r="Z176" s="42"/>
      <c r="AA176" s="42"/>
      <c r="AB176" s="81" t="s">
        <v>106</v>
      </c>
      <c r="AC176" s="220">
        <v>35855</v>
      </c>
      <c r="AD176" s="220">
        <v>35855</v>
      </c>
      <c r="AE176" s="220">
        <v>40237</v>
      </c>
      <c r="AF176" s="220">
        <v>40237</v>
      </c>
      <c r="AG176" s="213" t="s">
        <v>559</v>
      </c>
      <c r="AH176" s="31"/>
      <c r="AI176" s="31"/>
      <c r="AJ176" s="31"/>
      <c r="AK176" s="31"/>
      <c r="AL176" s="213"/>
      <c r="AM176" s="213"/>
      <c r="AN176" s="189">
        <v>82290</v>
      </c>
      <c r="AO176" s="189"/>
      <c r="AP176" s="189">
        <v>478</v>
      </c>
      <c r="AQ176" s="189">
        <v>217</v>
      </c>
      <c r="AR176" s="49"/>
      <c r="AS176" s="49"/>
      <c r="AT176" s="49"/>
      <c r="AU176" s="49"/>
      <c r="AV176" s="18"/>
      <c r="AW176" s="25"/>
      <c r="AX176" s="33"/>
      <c r="AY176" s="33"/>
      <c r="AZ176" s="33"/>
      <c r="BA176" s="33"/>
      <c r="BB176" s="33"/>
      <c r="BC176" s="34" t="s">
        <v>560</v>
      </c>
      <c r="BD176" s="25"/>
      <c r="BE176" s="25"/>
      <c r="BF176" s="25"/>
      <c r="BG176" s="25"/>
      <c r="BH176" s="25"/>
      <c r="BI176" s="25"/>
    </row>
    <row r="177" spans="1:61" customFormat="1" ht="13.5" customHeight="1" x14ac:dyDescent="0.25">
      <c r="A177" s="49">
        <v>256</v>
      </c>
      <c r="B177" s="49"/>
      <c r="C177" s="275" t="s">
        <v>561</v>
      </c>
      <c r="D177" s="221" t="s">
        <v>69</v>
      </c>
      <c r="E177" s="222" t="s">
        <v>562</v>
      </c>
      <c r="F177" s="213" t="s">
        <v>563</v>
      </c>
      <c r="G177" s="213"/>
      <c r="H177" s="87"/>
      <c r="I177" s="222"/>
      <c r="J177" s="222"/>
      <c r="K177" s="222"/>
      <c r="L177" s="222"/>
      <c r="M177" s="222"/>
      <c r="N177" s="39"/>
      <c r="O177" s="29"/>
      <c r="P177" s="29"/>
      <c r="Q177" s="29"/>
      <c r="R177" s="29"/>
      <c r="S177" s="29"/>
      <c r="T177" s="29"/>
      <c r="U177" s="29"/>
      <c r="V177" s="219" t="s">
        <v>563</v>
      </c>
      <c r="W177" s="25" t="s">
        <v>564</v>
      </c>
      <c r="X177" s="25"/>
      <c r="Y177" s="25"/>
      <c r="Z177" s="25"/>
      <c r="AA177" s="25"/>
      <c r="AB177" s="301" t="s">
        <v>521</v>
      </c>
      <c r="AC177" s="220"/>
      <c r="AD177" s="220"/>
      <c r="AE177" s="220"/>
      <c r="AF177" s="220"/>
      <c r="AG177" s="213"/>
      <c r="AH177" s="31"/>
      <c r="AI177" s="31"/>
      <c r="AJ177" s="31"/>
      <c r="AK177" s="31"/>
      <c r="AL177" s="151"/>
      <c r="AM177" s="213" t="s">
        <v>125</v>
      </c>
      <c r="AN177" s="344"/>
      <c r="AO177" s="344"/>
      <c r="AP177" s="344"/>
      <c r="AQ177" s="152"/>
      <c r="AR177" s="185"/>
      <c r="AS177" s="185"/>
      <c r="AT177" s="185"/>
      <c r="AU177" s="185"/>
      <c r="AV177" s="18"/>
      <c r="AW177" s="185"/>
      <c r="AX177" s="185"/>
      <c r="AY177" s="185"/>
      <c r="AZ177" s="185"/>
      <c r="BA177" s="185"/>
      <c r="BB177" s="185"/>
      <c r="BC177" s="185"/>
      <c r="BD177" s="185"/>
      <c r="BE177" s="185"/>
      <c r="BF177" s="185"/>
      <c r="BG177" s="185"/>
      <c r="BH177" s="185"/>
      <c r="BI177" s="185"/>
    </row>
    <row r="178" spans="1:61" customFormat="1" ht="13.5" customHeight="1" x14ac:dyDescent="0.25">
      <c r="A178" s="49">
        <v>259</v>
      </c>
      <c r="B178" s="49">
        <v>892</v>
      </c>
      <c r="C178" s="275" t="s">
        <v>561</v>
      </c>
      <c r="D178" s="221" t="s">
        <v>77</v>
      </c>
      <c r="E178" s="222" t="s">
        <v>565</v>
      </c>
      <c r="F178" s="213" t="s">
        <v>1138</v>
      </c>
      <c r="G178" s="213" t="s">
        <v>566</v>
      </c>
      <c r="H178" s="183">
        <v>13843</v>
      </c>
      <c r="I178" s="49" t="s">
        <v>71</v>
      </c>
      <c r="J178" s="222"/>
      <c r="K178" s="222"/>
      <c r="L178" s="222"/>
      <c r="M178" s="222"/>
      <c r="N178" s="39"/>
      <c r="O178" s="29"/>
      <c r="P178" s="29"/>
      <c r="Q178" s="29"/>
      <c r="R178" s="29"/>
      <c r="S178" s="29"/>
      <c r="T178" s="29"/>
      <c r="U178" s="29"/>
      <c r="V178" s="39">
        <v>139.55000000000001</v>
      </c>
      <c r="W178" s="25" t="s">
        <v>564</v>
      </c>
      <c r="X178" s="25"/>
      <c r="Y178" s="25"/>
      <c r="Z178" s="25"/>
      <c r="AA178" s="25"/>
      <c r="AB178" s="217" t="s">
        <v>521</v>
      </c>
      <c r="AC178" s="220">
        <v>43556</v>
      </c>
      <c r="AD178" s="220">
        <v>43556</v>
      </c>
      <c r="AE178" s="220">
        <v>44286</v>
      </c>
      <c r="AF178" s="220">
        <v>44286</v>
      </c>
      <c r="AG178" s="213" t="s">
        <v>567</v>
      </c>
      <c r="AH178" s="220">
        <v>43566</v>
      </c>
      <c r="AI178" s="31"/>
      <c r="AJ178" s="31"/>
      <c r="AK178" s="31"/>
      <c r="AL178" s="153"/>
      <c r="AM178" s="49" t="s">
        <v>133</v>
      </c>
      <c r="AN178" s="344"/>
      <c r="AO178" s="344"/>
      <c r="AP178" s="344"/>
      <c r="AQ178" s="152"/>
      <c r="AR178" s="49"/>
      <c r="AS178" s="49">
        <v>11</v>
      </c>
      <c r="AT178" s="49"/>
      <c r="AU178" s="185"/>
      <c r="AV178" s="18"/>
      <c r="AW178" s="185"/>
      <c r="AX178" s="49">
        <v>5.52</v>
      </c>
      <c r="AY178" s="190"/>
      <c r="AZ178" s="185"/>
      <c r="BA178" s="25"/>
      <c r="BB178" s="185"/>
      <c r="BC178" s="212"/>
      <c r="BD178" s="36"/>
      <c r="BE178" s="23"/>
      <c r="BF178" s="49"/>
      <c r="BG178" s="25"/>
      <c r="BH178" s="25"/>
      <c r="BI178" s="25"/>
    </row>
    <row r="179" spans="1:61" customFormat="1" ht="13.5" customHeight="1" x14ac:dyDescent="0.25">
      <c r="A179" s="49">
        <v>255</v>
      </c>
      <c r="B179" s="49">
        <v>944</v>
      </c>
      <c r="C179" s="275" t="s">
        <v>561</v>
      </c>
      <c r="D179" s="222"/>
      <c r="E179" s="222" t="s">
        <v>568</v>
      </c>
      <c r="F179" s="213" t="s">
        <v>1138</v>
      </c>
      <c r="G179" s="213" t="s">
        <v>569</v>
      </c>
      <c r="H179" s="183">
        <v>14640</v>
      </c>
      <c r="I179" s="49" t="s">
        <v>71</v>
      </c>
      <c r="J179" s="222"/>
      <c r="K179" s="222"/>
      <c r="L179" s="222"/>
      <c r="M179" s="222"/>
      <c r="N179" s="39"/>
      <c r="O179" s="29"/>
      <c r="P179" s="29"/>
      <c r="Q179" s="29"/>
      <c r="R179" s="29"/>
      <c r="S179" s="29"/>
      <c r="T179" s="29"/>
      <c r="U179" s="29"/>
      <c r="V179" s="223">
        <v>136.30000000000001</v>
      </c>
      <c r="W179" s="25" t="s">
        <v>564</v>
      </c>
      <c r="X179" s="25"/>
      <c r="Y179" s="25"/>
      <c r="Z179" s="25"/>
      <c r="AA179" s="25"/>
      <c r="AB179" s="217" t="s">
        <v>521</v>
      </c>
      <c r="AC179" s="220">
        <v>43922</v>
      </c>
      <c r="AD179" s="220">
        <v>43922</v>
      </c>
      <c r="AE179" s="220">
        <v>44651</v>
      </c>
      <c r="AF179" s="220">
        <v>44651</v>
      </c>
      <c r="AG179" s="213"/>
      <c r="AH179" s="27"/>
      <c r="AI179" s="27">
        <v>43191</v>
      </c>
      <c r="AJ179" s="49" t="s">
        <v>570</v>
      </c>
      <c r="AK179" s="31"/>
      <c r="AL179" s="153"/>
      <c r="AM179" s="49" t="s">
        <v>133</v>
      </c>
      <c r="AN179" s="344"/>
      <c r="AO179" s="344"/>
      <c r="AP179" s="344"/>
      <c r="AQ179" s="152"/>
      <c r="AR179" s="49"/>
      <c r="AS179" s="49">
        <v>12</v>
      </c>
      <c r="AT179" s="49"/>
      <c r="AU179" s="185"/>
      <c r="AV179" s="18"/>
      <c r="AW179" s="185"/>
      <c r="AX179" s="49"/>
      <c r="AY179" s="207"/>
      <c r="AZ179" s="185"/>
      <c r="BA179" s="25"/>
      <c r="BB179" s="185"/>
      <c r="BC179" s="212"/>
      <c r="BD179" s="36"/>
      <c r="BE179" s="23"/>
      <c r="BF179" s="49"/>
      <c r="BG179" s="25"/>
      <c r="BH179" s="25"/>
      <c r="BI179" s="25"/>
    </row>
    <row r="180" spans="1:61" customFormat="1" ht="13.5" customHeight="1" x14ac:dyDescent="0.25">
      <c r="A180" s="49">
        <v>266</v>
      </c>
      <c r="B180" s="49">
        <v>893</v>
      </c>
      <c r="C180" s="275" t="s">
        <v>561</v>
      </c>
      <c r="D180" s="222"/>
      <c r="E180" s="222" t="s">
        <v>571</v>
      </c>
      <c r="F180" s="213" t="s">
        <v>1138</v>
      </c>
      <c r="G180" s="213" t="s">
        <v>572</v>
      </c>
      <c r="H180" s="183">
        <v>14706</v>
      </c>
      <c r="I180" s="49" t="s">
        <v>573</v>
      </c>
      <c r="J180" s="222"/>
      <c r="K180" s="222"/>
      <c r="L180" s="222"/>
      <c r="M180" s="222"/>
      <c r="N180" s="39"/>
      <c r="O180" s="29"/>
      <c r="P180" s="29"/>
      <c r="Q180" s="29"/>
      <c r="R180" s="29"/>
      <c r="S180" s="29"/>
      <c r="T180" s="29"/>
      <c r="U180" s="29"/>
      <c r="V180" s="39">
        <v>137.79</v>
      </c>
      <c r="W180" s="25" t="s">
        <v>564</v>
      </c>
      <c r="X180" s="25"/>
      <c r="Y180" s="25"/>
      <c r="Z180" s="25"/>
      <c r="AA180" s="25"/>
      <c r="AB180" s="217" t="s">
        <v>521</v>
      </c>
      <c r="AC180" s="220">
        <v>43556</v>
      </c>
      <c r="AD180" s="220">
        <v>43556</v>
      </c>
      <c r="AE180" s="220">
        <v>44286</v>
      </c>
      <c r="AF180" s="220">
        <v>44286</v>
      </c>
      <c r="AG180" s="213" t="s">
        <v>574</v>
      </c>
      <c r="AH180" s="27">
        <v>43566</v>
      </c>
      <c r="AI180" s="27">
        <v>43556</v>
      </c>
      <c r="AJ180" s="49" t="s">
        <v>575</v>
      </c>
      <c r="AK180" s="31"/>
      <c r="AL180" s="153"/>
      <c r="AM180" s="49" t="s">
        <v>133</v>
      </c>
      <c r="AN180" s="344"/>
      <c r="AO180" s="344"/>
      <c r="AP180" s="344"/>
      <c r="AQ180" s="152"/>
      <c r="AR180" s="49"/>
      <c r="AS180" s="49">
        <v>13</v>
      </c>
      <c r="AT180" s="49"/>
      <c r="AU180" s="185"/>
      <c r="AV180" s="18"/>
      <c r="AW180" s="185"/>
      <c r="AX180" s="49">
        <v>5.84</v>
      </c>
      <c r="AY180" s="207"/>
      <c r="AZ180" s="185"/>
      <c r="BA180" s="25"/>
      <c r="BB180" s="185"/>
      <c r="BC180" s="212"/>
      <c r="BD180" s="36"/>
      <c r="BE180" s="23"/>
      <c r="BF180" s="49"/>
      <c r="BG180" s="25"/>
      <c r="BH180" s="25"/>
      <c r="BI180" s="25"/>
    </row>
    <row r="181" spans="1:61" customFormat="1" ht="13.5" customHeight="1" x14ac:dyDescent="0.25">
      <c r="A181" s="49">
        <v>269</v>
      </c>
      <c r="B181" s="49">
        <v>878</v>
      </c>
      <c r="C181" s="275" t="s">
        <v>561</v>
      </c>
      <c r="D181" s="222"/>
      <c r="E181" s="222" t="s">
        <v>576</v>
      </c>
      <c r="F181" s="213" t="s">
        <v>1138</v>
      </c>
      <c r="G181" s="213" t="s">
        <v>577</v>
      </c>
      <c r="H181" s="183">
        <v>10318</v>
      </c>
      <c r="I181" s="49" t="s">
        <v>578</v>
      </c>
      <c r="J181" s="222"/>
      <c r="K181" s="222"/>
      <c r="L181" s="222"/>
      <c r="M181" s="222"/>
      <c r="N181" s="39"/>
      <c r="O181" s="29"/>
      <c r="P181" s="29"/>
      <c r="Q181" s="29"/>
      <c r="R181" s="29"/>
      <c r="S181" s="29"/>
      <c r="T181" s="29"/>
      <c r="U181" s="29"/>
      <c r="V181" s="39">
        <v>139.65</v>
      </c>
      <c r="W181" s="25" t="s">
        <v>564</v>
      </c>
      <c r="X181" s="25"/>
      <c r="Y181" s="25"/>
      <c r="Z181" s="25"/>
      <c r="AA181" s="25"/>
      <c r="AB181" s="217" t="s">
        <v>521</v>
      </c>
      <c r="AC181" s="220">
        <v>43497</v>
      </c>
      <c r="AD181" s="220">
        <v>43497</v>
      </c>
      <c r="AE181" s="220">
        <v>44227</v>
      </c>
      <c r="AF181" s="220">
        <v>44227</v>
      </c>
      <c r="AG181" s="213" t="s">
        <v>579</v>
      </c>
      <c r="AH181" s="27">
        <v>43503</v>
      </c>
      <c r="AI181" s="31"/>
      <c r="AJ181" s="31"/>
      <c r="AK181" s="31"/>
      <c r="AL181" s="153"/>
      <c r="AM181" s="49" t="s">
        <v>152</v>
      </c>
      <c r="AN181" s="344"/>
      <c r="AO181" s="344"/>
      <c r="AP181" s="344"/>
      <c r="AQ181" s="152"/>
      <c r="AR181" s="49"/>
      <c r="AS181" s="49">
        <v>20</v>
      </c>
      <c r="AT181" s="49"/>
      <c r="AU181" s="185"/>
      <c r="AV181" s="18"/>
      <c r="AW181" s="185"/>
      <c r="AX181" s="49">
        <v>3.58</v>
      </c>
      <c r="AY181" s="207"/>
      <c r="AZ181" s="185"/>
      <c r="BA181" s="25"/>
      <c r="BB181" s="185"/>
      <c r="BC181" s="212"/>
      <c r="BD181" s="36"/>
      <c r="BE181" s="41"/>
      <c r="BF181" s="49"/>
      <c r="BG181" s="25"/>
      <c r="BH181" s="25"/>
      <c r="BI181" s="25"/>
    </row>
    <row r="182" spans="1:61" customFormat="1" ht="13.5" customHeight="1" x14ac:dyDescent="0.25">
      <c r="A182" s="49">
        <v>262</v>
      </c>
      <c r="B182" s="49">
        <v>871</v>
      </c>
      <c r="C182" s="275" t="s">
        <v>561</v>
      </c>
      <c r="D182" s="222"/>
      <c r="E182" s="222" t="s">
        <v>580</v>
      </c>
      <c r="F182" s="213" t="s">
        <v>1138</v>
      </c>
      <c r="G182" s="213" t="s">
        <v>581</v>
      </c>
      <c r="H182" s="183">
        <v>14195</v>
      </c>
      <c r="I182" s="49" t="s">
        <v>71</v>
      </c>
      <c r="J182" s="222"/>
      <c r="K182" s="222"/>
      <c r="L182" s="222"/>
      <c r="M182" s="222"/>
      <c r="N182" s="39"/>
      <c r="O182" s="29"/>
      <c r="P182" s="29"/>
      <c r="Q182" s="29"/>
      <c r="R182" s="29"/>
      <c r="S182" s="29"/>
      <c r="T182" s="29"/>
      <c r="U182" s="29"/>
      <c r="V182" s="39">
        <v>109.42</v>
      </c>
      <c r="W182" s="25" t="s">
        <v>564</v>
      </c>
      <c r="X182" s="25"/>
      <c r="Y182" s="25"/>
      <c r="Z182" s="25"/>
      <c r="AA182" s="25"/>
      <c r="AB182" s="217" t="s">
        <v>521</v>
      </c>
      <c r="AC182" s="220">
        <v>43466</v>
      </c>
      <c r="AD182" s="220">
        <v>43466</v>
      </c>
      <c r="AE182" s="220">
        <v>44196</v>
      </c>
      <c r="AF182" s="220">
        <v>44196</v>
      </c>
      <c r="AG182" s="213" t="s">
        <v>582</v>
      </c>
      <c r="AH182" s="27">
        <v>43473</v>
      </c>
      <c r="AI182" s="220">
        <v>42736</v>
      </c>
      <c r="AJ182" s="49" t="s">
        <v>583</v>
      </c>
      <c r="AK182" s="31"/>
      <c r="AL182" s="153"/>
      <c r="AM182" s="49" t="s">
        <v>152</v>
      </c>
      <c r="AN182" s="344"/>
      <c r="AO182" s="344"/>
      <c r="AP182" s="344"/>
      <c r="AQ182" s="152"/>
      <c r="AR182" s="49"/>
      <c r="AS182" s="49">
        <v>21</v>
      </c>
      <c r="AT182" s="49"/>
      <c r="AU182" s="185"/>
      <c r="AV182" s="18"/>
      <c r="AW182" s="185"/>
      <c r="AX182" s="49">
        <v>5.51</v>
      </c>
      <c r="AY182" s="207"/>
      <c r="AZ182" s="185"/>
      <c r="BA182" s="25"/>
      <c r="BB182" s="185"/>
      <c r="BC182" s="212"/>
      <c r="BD182" s="25"/>
      <c r="BE182" s="25"/>
      <c r="BF182" s="25"/>
      <c r="BG182" s="25"/>
      <c r="BH182" s="25"/>
      <c r="BI182" s="25"/>
    </row>
    <row r="183" spans="1:61" customFormat="1" ht="13.5" customHeight="1" x14ac:dyDescent="0.25">
      <c r="A183" s="49">
        <v>254</v>
      </c>
      <c r="B183" s="49">
        <v>914</v>
      </c>
      <c r="C183" s="275" t="s">
        <v>561</v>
      </c>
      <c r="D183" s="222"/>
      <c r="E183" s="222" t="s">
        <v>584</v>
      </c>
      <c r="F183" s="213" t="s">
        <v>1138</v>
      </c>
      <c r="G183" s="213" t="s">
        <v>585</v>
      </c>
      <c r="H183" s="183">
        <v>16989</v>
      </c>
      <c r="I183" s="49" t="s">
        <v>586</v>
      </c>
      <c r="J183" s="222"/>
      <c r="K183" s="222"/>
      <c r="L183" s="222"/>
      <c r="M183" s="222"/>
      <c r="N183" s="39"/>
      <c r="O183" s="29"/>
      <c r="P183" s="29"/>
      <c r="Q183" s="29"/>
      <c r="R183" s="29"/>
      <c r="S183" s="29"/>
      <c r="T183" s="29"/>
      <c r="U183" s="29"/>
      <c r="V183" s="223">
        <v>210.53</v>
      </c>
      <c r="W183" s="25" t="s">
        <v>564</v>
      </c>
      <c r="X183" s="25"/>
      <c r="Y183" s="25"/>
      <c r="Z183" s="25"/>
      <c r="AA183" s="25"/>
      <c r="AB183" s="217" t="s">
        <v>521</v>
      </c>
      <c r="AC183" s="220">
        <v>43678</v>
      </c>
      <c r="AD183" s="220">
        <v>43678</v>
      </c>
      <c r="AE183" s="220">
        <v>44408</v>
      </c>
      <c r="AF183" s="220">
        <v>44408</v>
      </c>
      <c r="AG183" s="213" t="s">
        <v>587</v>
      </c>
      <c r="AH183" s="27">
        <v>43690</v>
      </c>
      <c r="AI183" s="76">
        <v>42948</v>
      </c>
      <c r="AJ183" s="49" t="s">
        <v>588</v>
      </c>
      <c r="AK183" s="31"/>
      <c r="AL183" s="153"/>
      <c r="AM183" s="49" t="s">
        <v>152</v>
      </c>
      <c r="AN183" s="344"/>
      <c r="AO183" s="344"/>
      <c r="AP183" s="344"/>
      <c r="AQ183" s="152"/>
      <c r="AR183" s="49"/>
      <c r="AS183" s="49">
        <v>22</v>
      </c>
      <c r="AT183" s="49"/>
      <c r="AU183" s="185"/>
      <c r="AV183" s="18"/>
      <c r="AW183" s="185"/>
      <c r="AX183" s="49">
        <v>5.84</v>
      </c>
      <c r="AY183" s="207"/>
      <c r="AZ183" s="185"/>
      <c r="BA183" s="25"/>
      <c r="BB183" s="185"/>
      <c r="BC183" s="212"/>
      <c r="BD183" s="36"/>
      <c r="BE183" s="23"/>
      <c r="BF183" s="49"/>
      <c r="BG183" s="25"/>
      <c r="BH183" s="25"/>
      <c r="BI183" s="25"/>
    </row>
    <row r="184" spans="1:61" customFormat="1" ht="13.5" customHeight="1" x14ac:dyDescent="0.25">
      <c r="A184" s="49">
        <v>268</v>
      </c>
      <c r="B184" s="49">
        <v>879</v>
      </c>
      <c r="C184" s="275" t="s">
        <v>561</v>
      </c>
      <c r="D184" s="222"/>
      <c r="E184" s="222" t="s">
        <v>589</v>
      </c>
      <c r="F184" s="213" t="s">
        <v>1138</v>
      </c>
      <c r="G184" s="213" t="s">
        <v>590</v>
      </c>
      <c r="H184" s="183">
        <v>11133</v>
      </c>
      <c r="I184" s="49" t="s">
        <v>71</v>
      </c>
      <c r="J184" s="222"/>
      <c r="K184" s="222"/>
      <c r="L184" s="222"/>
      <c r="M184" s="222"/>
      <c r="N184" s="39"/>
      <c r="O184" s="29"/>
      <c r="P184" s="29"/>
      <c r="Q184" s="29"/>
      <c r="R184" s="29"/>
      <c r="S184" s="29"/>
      <c r="T184" s="29"/>
      <c r="U184" s="29"/>
      <c r="V184" s="39">
        <v>252.54</v>
      </c>
      <c r="W184" s="25" t="s">
        <v>564</v>
      </c>
      <c r="X184" s="25"/>
      <c r="Y184" s="25"/>
      <c r="Z184" s="25"/>
      <c r="AA184" s="25"/>
      <c r="AB184" s="217" t="s">
        <v>521</v>
      </c>
      <c r="AC184" s="220">
        <v>43497</v>
      </c>
      <c r="AD184" s="220">
        <v>43497</v>
      </c>
      <c r="AE184" s="220">
        <v>44227</v>
      </c>
      <c r="AF184" s="220">
        <v>44227</v>
      </c>
      <c r="AG184" s="213" t="s">
        <v>591</v>
      </c>
      <c r="AH184" s="27">
        <v>43503</v>
      </c>
      <c r="AI184" s="31"/>
      <c r="AJ184" s="31"/>
      <c r="AK184" s="31"/>
      <c r="AL184" s="153"/>
      <c r="AM184" s="49" t="s">
        <v>152</v>
      </c>
      <c r="AN184" s="344"/>
      <c r="AO184" s="344"/>
      <c r="AP184" s="344"/>
      <c r="AQ184" s="152"/>
      <c r="AR184" s="49"/>
      <c r="AS184" s="49">
        <v>23</v>
      </c>
      <c r="AT184" s="49"/>
      <c r="AU184" s="185"/>
      <c r="AV184" s="18"/>
      <c r="AW184" s="185"/>
      <c r="AX184" s="49">
        <v>5.84</v>
      </c>
      <c r="AY184" s="207"/>
      <c r="AZ184" s="185"/>
      <c r="BA184" s="25"/>
      <c r="BB184" s="185"/>
      <c r="BC184" s="212"/>
      <c r="BD184" s="25"/>
      <c r="BE184" s="25"/>
      <c r="BF184" s="25"/>
      <c r="BG184" s="25"/>
      <c r="BH184" s="25"/>
      <c r="BI184" s="25"/>
    </row>
    <row r="185" spans="1:61" customFormat="1" ht="13.5" customHeight="1" x14ac:dyDescent="0.25">
      <c r="A185" s="49">
        <v>263</v>
      </c>
      <c r="B185" s="49">
        <v>912</v>
      </c>
      <c r="C185" s="275" t="s">
        <v>561</v>
      </c>
      <c r="D185" s="222"/>
      <c r="E185" s="222" t="s">
        <v>592</v>
      </c>
      <c r="F185" s="213" t="s">
        <v>1138</v>
      </c>
      <c r="G185" s="213" t="s">
        <v>593</v>
      </c>
      <c r="H185" s="183">
        <v>13892</v>
      </c>
      <c r="I185" s="27" t="s">
        <v>71</v>
      </c>
      <c r="J185" s="27"/>
      <c r="K185" s="27"/>
      <c r="L185" s="27"/>
      <c r="M185" s="222"/>
      <c r="N185" s="39"/>
      <c r="O185" s="29"/>
      <c r="P185" s="29"/>
      <c r="Q185" s="29"/>
      <c r="R185" s="29"/>
      <c r="S185" s="29"/>
      <c r="T185" s="29"/>
      <c r="U185" s="29"/>
      <c r="V185" s="154">
        <v>123.32</v>
      </c>
      <c r="W185" s="25" t="s">
        <v>564</v>
      </c>
      <c r="X185" s="25"/>
      <c r="Y185" s="25"/>
      <c r="Z185" s="25"/>
      <c r="AA185" s="25"/>
      <c r="AB185" s="217" t="s">
        <v>521</v>
      </c>
      <c r="AC185" s="220">
        <v>43678</v>
      </c>
      <c r="AD185" s="220">
        <v>43678</v>
      </c>
      <c r="AE185" s="220">
        <v>44408</v>
      </c>
      <c r="AF185" s="220">
        <v>44408</v>
      </c>
      <c r="AG185" s="213" t="s">
        <v>594</v>
      </c>
      <c r="AH185" s="27">
        <v>43689</v>
      </c>
      <c r="AI185" s="31"/>
      <c r="AJ185" s="31"/>
      <c r="AK185" s="31"/>
      <c r="AL185" s="153"/>
      <c r="AM185" s="49" t="s">
        <v>152</v>
      </c>
      <c r="AN185" s="344"/>
      <c r="AO185" s="344"/>
      <c r="AP185" s="344"/>
      <c r="AQ185" s="152"/>
      <c r="AR185" s="49"/>
      <c r="AS185" s="49">
        <v>24</v>
      </c>
      <c r="AT185" s="49"/>
      <c r="AU185" s="185"/>
      <c r="AV185" s="18"/>
      <c r="AW185" s="185"/>
      <c r="AX185" s="49">
        <v>5.26</v>
      </c>
      <c r="AY185" s="207"/>
      <c r="AZ185" s="185"/>
      <c r="BA185" s="25"/>
      <c r="BB185" s="185"/>
      <c r="BC185" s="212"/>
      <c r="BD185" s="25"/>
      <c r="BE185" s="25"/>
      <c r="BF185" s="25"/>
      <c r="BG185" s="25"/>
      <c r="BH185" s="25"/>
      <c r="BI185" s="25"/>
    </row>
    <row r="186" spans="1:61" customFormat="1" ht="13.5" customHeight="1" x14ac:dyDescent="0.25">
      <c r="A186" s="49">
        <v>258</v>
      </c>
      <c r="B186" s="49">
        <v>894</v>
      </c>
      <c r="C186" s="275" t="s">
        <v>561</v>
      </c>
      <c r="D186" s="222"/>
      <c r="E186" s="222" t="s">
        <v>595</v>
      </c>
      <c r="F186" s="213" t="s">
        <v>1138</v>
      </c>
      <c r="G186" s="213" t="s">
        <v>1080</v>
      </c>
      <c r="H186" s="183">
        <v>14131</v>
      </c>
      <c r="I186" s="49" t="s">
        <v>1081</v>
      </c>
      <c r="J186" s="222"/>
      <c r="K186" s="222"/>
      <c r="L186" s="222"/>
      <c r="M186" s="222"/>
      <c r="N186" s="39"/>
      <c r="O186" s="29"/>
      <c r="P186" s="29"/>
      <c r="Q186" s="29"/>
      <c r="R186" s="29"/>
      <c r="S186" s="29"/>
      <c r="T186" s="29"/>
      <c r="U186" s="29"/>
      <c r="V186" s="223">
        <v>141.06</v>
      </c>
      <c r="W186" s="25" t="s">
        <v>564</v>
      </c>
      <c r="X186" s="25"/>
      <c r="Y186" s="25"/>
      <c r="Z186" s="25"/>
      <c r="AA186" s="25"/>
      <c r="AB186" s="217" t="s">
        <v>521</v>
      </c>
      <c r="AC186" s="220">
        <v>43556</v>
      </c>
      <c r="AD186" s="220">
        <v>43556</v>
      </c>
      <c r="AE186" s="220">
        <v>44286</v>
      </c>
      <c r="AF186" s="220">
        <v>44286</v>
      </c>
      <c r="AG186" s="213" t="s">
        <v>596</v>
      </c>
      <c r="AH186" s="27">
        <v>43566</v>
      </c>
      <c r="AI186" s="27">
        <v>43556</v>
      </c>
      <c r="AJ186" s="49" t="s">
        <v>597</v>
      </c>
      <c r="AK186" s="31"/>
      <c r="AL186" s="153"/>
      <c r="AM186" s="49" t="s">
        <v>166</v>
      </c>
      <c r="AN186" s="344"/>
      <c r="AO186" s="344"/>
      <c r="AP186" s="344"/>
      <c r="AQ186" s="152"/>
      <c r="AR186" s="49"/>
      <c r="AS186" s="49">
        <v>30</v>
      </c>
      <c r="AT186" s="49"/>
      <c r="AU186" s="185"/>
      <c r="AV186" s="18"/>
      <c r="AW186" s="185"/>
      <c r="AX186" s="49">
        <v>3.56</v>
      </c>
      <c r="AY186" s="225" t="s">
        <v>598</v>
      </c>
      <c r="AZ186" s="185"/>
      <c r="BA186" s="25"/>
      <c r="BB186" s="185"/>
      <c r="BC186" s="212"/>
      <c r="BD186" s="36"/>
      <c r="BE186" s="23"/>
      <c r="BF186" s="25"/>
      <c r="BG186" s="25"/>
      <c r="BH186" s="25"/>
      <c r="BI186" s="25"/>
    </row>
    <row r="187" spans="1:61" customFormat="1" ht="13.5" customHeight="1" x14ac:dyDescent="0.25">
      <c r="A187" s="49">
        <v>817</v>
      </c>
      <c r="B187" s="49">
        <v>869</v>
      </c>
      <c r="C187" s="275" t="s">
        <v>561</v>
      </c>
      <c r="D187" s="222"/>
      <c r="E187" s="222" t="s">
        <v>599</v>
      </c>
      <c r="F187" s="213" t="s">
        <v>1138</v>
      </c>
      <c r="G187" s="213" t="s">
        <v>600</v>
      </c>
      <c r="H187" s="183">
        <v>10472</v>
      </c>
      <c r="I187" s="49" t="s">
        <v>71</v>
      </c>
      <c r="J187" s="222"/>
      <c r="K187" s="222"/>
      <c r="L187" s="222"/>
      <c r="M187" s="222"/>
      <c r="N187" s="39"/>
      <c r="O187" s="29"/>
      <c r="P187" s="29"/>
      <c r="Q187" s="29"/>
      <c r="R187" s="29"/>
      <c r="S187" s="29"/>
      <c r="T187" s="29"/>
      <c r="U187" s="29"/>
      <c r="V187" s="39">
        <v>201.12</v>
      </c>
      <c r="W187" s="25" t="s">
        <v>564</v>
      </c>
      <c r="X187" s="25"/>
      <c r="Y187" s="25"/>
      <c r="Z187" s="25"/>
      <c r="AA187" s="25"/>
      <c r="AB187" s="217" t="s">
        <v>521</v>
      </c>
      <c r="AC187" s="220">
        <v>43466</v>
      </c>
      <c r="AD187" s="220">
        <v>43466</v>
      </c>
      <c r="AE187" s="220">
        <v>44196</v>
      </c>
      <c r="AF187" s="220">
        <v>44196</v>
      </c>
      <c r="AG187" s="213" t="s">
        <v>601</v>
      </c>
      <c r="AH187" s="27">
        <v>43473</v>
      </c>
      <c r="AI187" s="31"/>
      <c r="AJ187" s="49" t="s">
        <v>602</v>
      </c>
      <c r="AK187" s="31"/>
      <c r="AL187" s="153"/>
      <c r="AM187" s="49" t="s">
        <v>166</v>
      </c>
      <c r="AN187" s="344"/>
      <c r="AO187" s="344"/>
      <c r="AP187" s="344"/>
      <c r="AQ187" s="152"/>
      <c r="AR187" s="49"/>
      <c r="AS187" s="49">
        <v>31</v>
      </c>
      <c r="AT187" s="49"/>
      <c r="AU187" s="185"/>
      <c r="AV187" s="18"/>
      <c r="AW187" s="185"/>
      <c r="AX187" s="49">
        <v>5.52</v>
      </c>
      <c r="AY187" s="207"/>
      <c r="AZ187" s="185"/>
      <c r="BA187" s="25"/>
      <c r="BB187" s="185"/>
      <c r="BC187" s="212"/>
      <c r="BD187" s="36"/>
      <c r="BE187" s="23"/>
      <c r="BF187" s="49"/>
      <c r="BG187" s="25"/>
      <c r="BH187" s="25"/>
      <c r="BI187" s="25"/>
    </row>
    <row r="188" spans="1:61" customFormat="1" ht="13.5" customHeight="1" x14ac:dyDescent="0.25">
      <c r="A188" s="49">
        <v>260</v>
      </c>
      <c r="B188" s="49">
        <v>891</v>
      </c>
      <c r="C188" s="275" t="s">
        <v>561</v>
      </c>
      <c r="D188" s="222"/>
      <c r="E188" s="222" t="s">
        <v>603</v>
      </c>
      <c r="F188" s="213" t="s">
        <v>1138</v>
      </c>
      <c r="G188" s="213" t="s">
        <v>604</v>
      </c>
      <c r="H188" s="183">
        <v>8813</v>
      </c>
      <c r="I188" s="49" t="s">
        <v>605</v>
      </c>
      <c r="J188" s="222"/>
      <c r="K188" s="222"/>
      <c r="L188" s="222"/>
      <c r="M188" s="222"/>
      <c r="N188" s="39"/>
      <c r="O188" s="29"/>
      <c r="P188" s="29"/>
      <c r="Q188" s="29"/>
      <c r="R188" s="29"/>
      <c r="S188" s="29"/>
      <c r="T188" s="29"/>
      <c r="U188" s="29"/>
      <c r="V188" s="39">
        <v>135.69999999999999</v>
      </c>
      <c r="W188" s="25" t="s">
        <v>564</v>
      </c>
      <c r="X188" s="25"/>
      <c r="Y188" s="25"/>
      <c r="Z188" s="25"/>
      <c r="AA188" s="25"/>
      <c r="AB188" s="217" t="s">
        <v>521</v>
      </c>
      <c r="AC188" s="220">
        <v>43556</v>
      </c>
      <c r="AD188" s="220">
        <v>43556</v>
      </c>
      <c r="AE188" s="220">
        <v>44286</v>
      </c>
      <c r="AF188" s="220">
        <v>44286</v>
      </c>
      <c r="AG188" s="213" t="s">
        <v>606</v>
      </c>
      <c r="AH188" s="27">
        <v>43567</v>
      </c>
      <c r="AI188" s="31"/>
      <c r="AJ188" s="31"/>
      <c r="AK188" s="31"/>
      <c r="AL188" s="155"/>
      <c r="AM188" s="49" t="s">
        <v>166</v>
      </c>
      <c r="AN188" s="344"/>
      <c r="AO188" s="344"/>
      <c r="AP188" s="344"/>
      <c r="AQ188" s="152"/>
      <c r="AR188" s="49"/>
      <c r="AS188" s="49">
        <v>32</v>
      </c>
      <c r="AT188" s="49"/>
      <c r="AU188" s="185"/>
      <c r="AV188" s="18"/>
      <c r="AW188" s="185"/>
      <c r="AX188" s="49">
        <v>6.09</v>
      </c>
      <c r="AY188" s="207"/>
      <c r="AZ188" s="185"/>
      <c r="BA188" s="25"/>
      <c r="BB188" s="185"/>
      <c r="BC188" s="212"/>
      <c r="BD188" s="36">
        <v>44166</v>
      </c>
      <c r="BE188" s="23">
        <v>271.39999999999998</v>
      </c>
      <c r="BF188" s="49">
        <v>2</v>
      </c>
      <c r="BG188" s="25"/>
      <c r="BH188" s="25"/>
      <c r="BI188" s="25"/>
    </row>
    <row r="189" spans="1:61" customFormat="1" ht="13.5" customHeight="1" x14ac:dyDescent="0.25">
      <c r="A189" s="49">
        <v>265</v>
      </c>
      <c r="B189" s="49">
        <v>880</v>
      </c>
      <c r="C189" s="275" t="s">
        <v>561</v>
      </c>
      <c r="D189" s="25"/>
      <c r="E189" s="222" t="s">
        <v>607</v>
      </c>
      <c r="F189" s="213" t="s">
        <v>1140</v>
      </c>
      <c r="G189" s="213" t="s">
        <v>608</v>
      </c>
      <c r="H189" s="183">
        <v>16512</v>
      </c>
      <c r="I189" s="49" t="s">
        <v>609</v>
      </c>
      <c r="J189" s="222"/>
      <c r="K189" s="222"/>
      <c r="L189" s="222"/>
      <c r="M189" s="222"/>
      <c r="N189" s="222"/>
      <c r="O189" s="29"/>
      <c r="P189" s="29"/>
      <c r="Q189" s="29"/>
      <c r="R189" s="29"/>
      <c r="S189" s="29"/>
      <c r="T189" s="29"/>
      <c r="U189" s="29"/>
      <c r="V189" s="92">
        <v>97.17</v>
      </c>
      <c r="W189" s="25" t="s">
        <v>564</v>
      </c>
      <c r="X189" s="25"/>
      <c r="Y189" s="25"/>
      <c r="Z189" s="25"/>
      <c r="AA189" s="25"/>
      <c r="AB189" s="217" t="s">
        <v>521</v>
      </c>
      <c r="AC189" s="220">
        <v>43497</v>
      </c>
      <c r="AD189" s="220">
        <v>43497</v>
      </c>
      <c r="AE189" s="220">
        <v>44227</v>
      </c>
      <c r="AF189" s="220">
        <v>44227</v>
      </c>
      <c r="AG189" s="213" t="s">
        <v>610</v>
      </c>
      <c r="AH189" s="27">
        <v>43503</v>
      </c>
      <c r="AI189" s="27">
        <v>43518</v>
      </c>
      <c r="AJ189" s="49" t="s">
        <v>611</v>
      </c>
      <c r="AK189" s="31"/>
      <c r="AL189" s="156">
        <v>42404</v>
      </c>
      <c r="AM189" s="49" t="s">
        <v>166</v>
      </c>
      <c r="AN189" s="153">
        <v>189025</v>
      </c>
      <c r="AO189" s="333" t="s">
        <v>269</v>
      </c>
      <c r="AP189" s="333">
        <v>277</v>
      </c>
      <c r="AQ189" s="333">
        <v>355</v>
      </c>
      <c r="AR189" s="49"/>
      <c r="AS189" s="49">
        <v>33</v>
      </c>
      <c r="AT189" s="49"/>
      <c r="AU189" s="368">
        <v>7</v>
      </c>
      <c r="AV189" s="18" t="s">
        <v>612</v>
      </c>
      <c r="AW189" s="368"/>
      <c r="AX189" s="49">
        <v>6.09</v>
      </c>
      <c r="AY189" s="189"/>
      <c r="AZ189" s="334">
        <v>1319</v>
      </c>
      <c r="BA189" s="25"/>
      <c r="BB189" s="367">
        <v>7846.01</v>
      </c>
      <c r="BC189" s="212"/>
      <c r="BD189" s="25"/>
      <c r="BE189" s="25"/>
      <c r="BF189" s="25"/>
      <c r="BG189" s="25"/>
      <c r="BH189" s="25"/>
      <c r="BI189" s="25"/>
    </row>
    <row r="190" spans="1:61" customFormat="1" ht="13.5" customHeight="1" x14ac:dyDescent="0.25">
      <c r="A190" s="49">
        <v>816</v>
      </c>
      <c r="B190" s="49">
        <v>870</v>
      </c>
      <c r="C190" s="275" t="s">
        <v>561</v>
      </c>
      <c r="D190" s="222"/>
      <c r="E190" s="222" t="s">
        <v>613</v>
      </c>
      <c r="F190" s="213" t="s">
        <v>1140</v>
      </c>
      <c r="G190" s="213" t="s">
        <v>614</v>
      </c>
      <c r="H190" s="183">
        <v>15117</v>
      </c>
      <c r="I190" s="49" t="s">
        <v>71</v>
      </c>
      <c r="J190" s="222"/>
      <c r="K190" s="222"/>
      <c r="L190" s="222"/>
      <c r="M190" s="222"/>
      <c r="N190" s="39"/>
      <c r="O190" s="29"/>
      <c r="P190" s="29"/>
      <c r="Q190" s="29"/>
      <c r="R190" s="29"/>
      <c r="S190" s="29"/>
      <c r="T190" s="29"/>
      <c r="U190" s="29"/>
      <c r="V190" s="52">
        <v>251.45</v>
      </c>
      <c r="W190" s="25" t="s">
        <v>564</v>
      </c>
      <c r="X190" s="25"/>
      <c r="Y190" s="25"/>
      <c r="Z190" s="25"/>
      <c r="AA190" s="25"/>
      <c r="AB190" s="217" t="s">
        <v>521</v>
      </c>
      <c r="AC190" s="220">
        <v>43466</v>
      </c>
      <c r="AD190" s="220">
        <v>43466</v>
      </c>
      <c r="AE190" s="220">
        <v>44196</v>
      </c>
      <c r="AF190" s="220">
        <v>44196</v>
      </c>
      <c r="AG190" s="213" t="s">
        <v>615</v>
      </c>
      <c r="AH190" s="27">
        <v>43473</v>
      </c>
      <c r="AI190" s="31"/>
      <c r="AJ190" s="31"/>
      <c r="AK190" s="31"/>
      <c r="AL190" s="157"/>
      <c r="AM190" s="49" t="s">
        <v>166</v>
      </c>
      <c r="AN190" s="153"/>
      <c r="AO190" s="368"/>
      <c r="AP190" s="368"/>
      <c r="AQ190" s="368"/>
      <c r="AR190" s="49"/>
      <c r="AS190" s="49">
        <v>34</v>
      </c>
      <c r="AT190" s="49"/>
      <c r="AU190" s="368"/>
      <c r="AV190" s="18"/>
      <c r="AW190" s="368"/>
      <c r="AX190" s="49">
        <v>5.27</v>
      </c>
      <c r="AY190" s="207"/>
      <c r="AZ190" s="346"/>
      <c r="BA190" s="25"/>
      <c r="BB190" s="367"/>
      <c r="BC190" s="212"/>
      <c r="BD190" s="25"/>
      <c r="BE190" s="25"/>
      <c r="BF190" s="25"/>
      <c r="BG190" s="25"/>
      <c r="BH190" s="25"/>
      <c r="BI190" s="25"/>
    </row>
    <row r="191" spans="1:61" customFormat="1" ht="13.5" customHeight="1" x14ac:dyDescent="0.25">
      <c r="A191" s="49"/>
      <c r="B191" s="49"/>
      <c r="C191" s="275" t="s">
        <v>561</v>
      </c>
      <c r="D191" s="222"/>
      <c r="E191" s="222" t="s">
        <v>616</v>
      </c>
      <c r="F191" s="213" t="s">
        <v>1138</v>
      </c>
      <c r="G191" s="213"/>
      <c r="H191" s="87"/>
      <c r="I191" s="222"/>
      <c r="J191" s="222"/>
      <c r="K191" s="222"/>
      <c r="L191" s="222"/>
      <c r="M191" s="222"/>
      <c r="N191" s="39"/>
      <c r="O191" s="29"/>
      <c r="P191" s="29"/>
      <c r="Q191" s="29"/>
      <c r="R191" s="29"/>
      <c r="S191" s="29"/>
      <c r="T191" s="29"/>
      <c r="U191" s="29"/>
      <c r="V191" s="49" t="s">
        <v>617</v>
      </c>
      <c r="W191" s="25" t="s">
        <v>564</v>
      </c>
      <c r="X191" s="25"/>
      <c r="Y191" s="25"/>
      <c r="Z191" s="25"/>
      <c r="AA191" s="25"/>
      <c r="AB191" s="301"/>
      <c r="AC191" s="220"/>
      <c r="AD191" s="220"/>
      <c r="AE191" s="220"/>
      <c r="AF191" s="220"/>
      <c r="AG191" s="213"/>
      <c r="AH191" s="31"/>
      <c r="AI191" s="31"/>
      <c r="AJ191" s="31"/>
      <c r="AK191" s="31"/>
      <c r="AL191" s="157"/>
      <c r="AM191" s="49" t="s">
        <v>181</v>
      </c>
      <c r="AN191" s="153"/>
      <c r="AO191" s="368"/>
      <c r="AP191" s="368"/>
      <c r="AQ191" s="368"/>
      <c r="AR191" s="49"/>
      <c r="AS191" s="49">
        <v>41</v>
      </c>
      <c r="AT191" s="49"/>
      <c r="AU191" s="368"/>
      <c r="AV191" s="18"/>
      <c r="AW191" s="368"/>
      <c r="AX191" s="49"/>
      <c r="AY191" s="207"/>
      <c r="AZ191" s="346"/>
      <c r="BA191" s="25"/>
      <c r="BB191" s="367"/>
      <c r="BC191" s="212"/>
      <c r="BD191" s="25"/>
      <c r="BE191" s="25"/>
      <c r="BF191" s="25"/>
      <c r="BG191" s="25"/>
      <c r="BH191" s="25"/>
      <c r="BI191" s="25"/>
    </row>
    <row r="192" spans="1:61" customFormat="1" ht="13.5" customHeight="1" x14ac:dyDescent="0.25">
      <c r="A192" s="49"/>
      <c r="B192" s="49"/>
      <c r="C192" s="275" t="s">
        <v>561</v>
      </c>
      <c r="D192" s="222"/>
      <c r="E192" s="222" t="s">
        <v>618</v>
      </c>
      <c r="F192" s="213" t="s">
        <v>1223</v>
      </c>
      <c r="G192" s="213"/>
      <c r="H192" s="87"/>
      <c r="I192" s="222"/>
      <c r="J192" s="222"/>
      <c r="K192" s="222"/>
      <c r="L192" s="222"/>
      <c r="M192" s="222"/>
      <c r="N192" s="29"/>
      <c r="O192" s="29"/>
      <c r="P192" s="29"/>
      <c r="Q192" s="29"/>
      <c r="R192" s="29"/>
      <c r="S192" s="29"/>
      <c r="T192" s="29"/>
      <c r="U192" s="29"/>
      <c r="V192" s="222" t="s">
        <v>516</v>
      </c>
      <c r="W192" s="25" t="s">
        <v>564</v>
      </c>
      <c r="X192" s="25"/>
      <c r="Y192" s="25"/>
      <c r="Z192" s="25"/>
      <c r="AA192" s="25"/>
      <c r="AB192" s="301"/>
      <c r="AC192" s="220"/>
      <c r="AD192" s="220"/>
      <c r="AE192" s="220"/>
      <c r="AF192" s="220"/>
      <c r="AG192" s="213"/>
      <c r="AH192" s="31"/>
      <c r="AI192" s="31"/>
      <c r="AJ192" s="31"/>
      <c r="AK192" s="31"/>
      <c r="AL192" s="157"/>
      <c r="AM192" s="49" t="s">
        <v>133</v>
      </c>
      <c r="AN192" s="153"/>
      <c r="AO192" s="368"/>
      <c r="AP192" s="368"/>
      <c r="AQ192" s="368"/>
      <c r="AR192" s="49"/>
      <c r="AS192" s="49">
        <v>14</v>
      </c>
      <c r="AT192" s="49"/>
      <c r="AU192" s="368"/>
      <c r="AV192" s="18"/>
      <c r="AW192" s="368"/>
      <c r="AX192" s="49">
        <v>3.65</v>
      </c>
      <c r="AY192" s="207"/>
      <c r="AZ192" s="346"/>
      <c r="BA192" s="25"/>
      <c r="BB192" s="367"/>
      <c r="BC192" s="212"/>
      <c r="BD192" s="25"/>
      <c r="BE192" s="25"/>
      <c r="BF192" s="25"/>
      <c r="BG192" s="25"/>
      <c r="BH192" s="25"/>
      <c r="BI192" s="25"/>
    </row>
    <row r="193" spans="1:61" customFormat="1" ht="13.5" customHeight="1" x14ac:dyDescent="0.25">
      <c r="A193" s="49"/>
      <c r="B193" s="49"/>
      <c r="C193" s="275" t="s">
        <v>561</v>
      </c>
      <c r="D193" s="25"/>
      <c r="E193" s="222" t="s">
        <v>619</v>
      </c>
      <c r="F193" s="213" t="s">
        <v>620</v>
      </c>
      <c r="G193" s="213"/>
      <c r="H193" s="87"/>
      <c r="I193" s="222"/>
      <c r="J193" s="222"/>
      <c r="K193" s="222"/>
      <c r="L193" s="222"/>
      <c r="M193" s="222"/>
      <c r="N193" s="29"/>
      <c r="O193" s="29"/>
      <c r="P193" s="29"/>
      <c r="Q193" s="29"/>
      <c r="R193" s="29"/>
      <c r="S193" s="29"/>
      <c r="T193" s="29"/>
      <c r="U193" s="29"/>
      <c r="V193" s="49" t="s">
        <v>620</v>
      </c>
      <c r="W193" s="25" t="s">
        <v>564</v>
      </c>
      <c r="X193" s="25"/>
      <c r="Y193" s="25"/>
      <c r="Z193" s="25"/>
      <c r="AA193" s="25"/>
      <c r="AB193" s="301"/>
      <c r="AC193" s="220"/>
      <c r="AD193" s="220"/>
      <c r="AE193" s="220"/>
      <c r="AF193" s="220"/>
      <c r="AG193" s="213"/>
      <c r="AH193" s="31"/>
      <c r="AI193" s="31"/>
      <c r="AJ193" s="31"/>
      <c r="AK193" s="31"/>
      <c r="AL193" s="157"/>
      <c r="AM193" s="49" t="s">
        <v>125</v>
      </c>
      <c r="AN193" s="153"/>
      <c r="AO193" s="368"/>
      <c r="AP193" s="368"/>
      <c r="AQ193" s="368"/>
      <c r="AR193" s="49"/>
      <c r="AS193" s="49"/>
      <c r="AT193" s="49"/>
      <c r="AU193" s="368"/>
      <c r="AV193" s="18"/>
      <c r="AW193" s="368"/>
      <c r="AX193" s="49"/>
      <c r="AY193" s="207"/>
      <c r="AZ193" s="346"/>
      <c r="BA193" s="25"/>
      <c r="BB193" s="367"/>
      <c r="BC193" s="212"/>
      <c r="BD193" s="25"/>
      <c r="BE193" s="25"/>
      <c r="BF193" s="25"/>
      <c r="BG193" s="25"/>
      <c r="BH193" s="25"/>
      <c r="BI193" s="25"/>
    </row>
    <row r="194" spans="1:61" customFormat="1" ht="13.5" customHeight="1" x14ac:dyDescent="0.25">
      <c r="A194" s="49"/>
      <c r="B194" s="49"/>
      <c r="C194" s="275" t="s">
        <v>561</v>
      </c>
      <c r="D194" s="222"/>
      <c r="E194" s="222" t="s">
        <v>619</v>
      </c>
      <c r="F194" s="213" t="s">
        <v>620</v>
      </c>
      <c r="G194" s="213"/>
      <c r="H194" s="87"/>
      <c r="I194" s="222"/>
      <c r="J194" s="222"/>
      <c r="K194" s="222"/>
      <c r="L194" s="222"/>
      <c r="M194" s="222"/>
      <c r="N194" s="29"/>
      <c r="O194" s="29"/>
      <c r="P194" s="29"/>
      <c r="Q194" s="29"/>
      <c r="R194" s="29"/>
      <c r="S194" s="29"/>
      <c r="T194" s="29"/>
      <c r="U194" s="29"/>
      <c r="V194" s="49" t="s">
        <v>620</v>
      </c>
      <c r="W194" s="25" t="s">
        <v>564</v>
      </c>
      <c r="X194" s="25"/>
      <c r="Y194" s="25"/>
      <c r="Z194" s="25"/>
      <c r="AA194" s="25"/>
      <c r="AB194" s="301"/>
      <c r="AC194" s="220"/>
      <c r="AD194" s="220"/>
      <c r="AE194" s="220"/>
      <c r="AF194" s="220"/>
      <c r="AG194" s="213"/>
      <c r="AH194" s="31"/>
      <c r="AI194" s="31"/>
      <c r="AJ194" s="31"/>
      <c r="AK194" s="31"/>
      <c r="AL194" s="157"/>
      <c r="AM194" s="49" t="s">
        <v>125</v>
      </c>
      <c r="AN194" s="153"/>
      <c r="AO194" s="368"/>
      <c r="AP194" s="368"/>
      <c r="AQ194" s="368"/>
      <c r="AR194" s="49"/>
      <c r="AS194" s="49"/>
      <c r="AT194" s="49"/>
      <c r="AU194" s="368"/>
      <c r="AV194" s="18"/>
      <c r="AW194" s="368"/>
      <c r="AX194" s="49"/>
      <c r="AY194" s="207"/>
      <c r="AZ194" s="346"/>
      <c r="BA194" s="25"/>
      <c r="BB194" s="367"/>
      <c r="BC194" s="212"/>
      <c r="BD194" s="25"/>
      <c r="BE194" s="96"/>
      <c r="BF194" s="25"/>
      <c r="BG194" s="25"/>
      <c r="BH194" s="25"/>
      <c r="BI194" s="25"/>
    </row>
    <row r="195" spans="1:61" customFormat="1" ht="13.5" customHeight="1" x14ac:dyDescent="0.25">
      <c r="A195" s="49"/>
      <c r="B195" s="49"/>
      <c r="C195" s="275" t="s">
        <v>561</v>
      </c>
      <c r="D195" s="222"/>
      <c r="E195" s="222" t="s">
        <v>621</v>
      </c>
      <c r="F195" s="213" t="s">
        <v>622</v>
      </c>
      <c r="G195" s="213"/>
      <c r="H195" s="87"/>
      <c r="I195" s="222"/>
      <c r="J195" s="222"/>
      <c r="K195" s="222"/>
      <c r="L195" s="222"/>
      <c r="M195" s="222"/>
      <c r="N195" s="29"/>
      <c r="O195" s="29"/>
      <c r="P195" s="29"/>
      <c r="Q195" s="29"/>
      <c r="R195" s="29"/>
      <c r="S195" s="29"/>
      <c r="T195" s="29"/>
      <c r="U195" s="29"/>
      <c r="V195" s="49" t="s">
        <v>622</v>
      </c>
      <c r="W195" s="25" t="s">
        <v>564</v>
      </c>
      <c r="X195" s="25"/>
      <c r="Y195" s="25"/>
      <c r="Z195" s="25"/>
      <c r="AA195" s="25"/>
      <c r="AB195" s="301"/>
      <c r="AC195" s="220"/>
      <c r="AD195" s="220"/>
      <c r="AE195" s="220"/>
      <c r="AF195" s="220"/>
      <c r="AG195" s="213"/>
      <c r="AH195" s="31"/>
      <c r="AI195" s="31"/>
      <c r="AJ195" s="31"/>
      <c r="AK195" s="31"/>
      <c r="AL195" s="157"/>
      <c r="AM195" s="49" t="s">
        <v>125</v>
      </c>
      <c r="AN195" s="153"/>
      <c r="AO195" s="368"/>
      <c r="AP195" s="368"/>
      <c r="AQ195" s="368"/>
      <c r="AR195" s="49"/>
      <c r="AS195" s="49"/>
      <c r="AT195" s="49"/>
      <c r="AU195" s="368"/>
      <c r="AV195" s="18"/>
      <c r="AW195" s="368"/>
      <c r="AX195" s="49"/>
      <c r="AY195" s="207"/>
      <c r="AZ195" s="346"/>
      <c r="BA195" s="25"/>
      <c r="BB195" s="367"/>
      <c r="BC195" s="212"/>
      <c r="BD195" s="25"/>
      <c r="BE195" s="25"/>
      <c r="BF195" s="25"/>
      <c r="BG195" s="25"/>
      <c r="BH195" s="25"/>
      <c r="BI195" s="25"/>
    </row>
    <row r="196" spans="1:61" customFormat="1" ht="13.5" customHeight="1" x14ac:dyDescent="0.25">
      <c r="A196" s="49"/>
      <c r="B196" s="49"/>
      <c r="C196" s="275" t="s">
        <v>561</v>
      </c>
      <c r="D196" s="222"/>
      <c r="E196" s="222" t="s">
        <v>623</v>
      </c>
      <c r="F196" s="213" t="s">
        <v>624</v>
      </c>
      <c r="G196" s="213"/>
      <c r="H196" s="87"/>
      <c r="I196" s="222"/>
      <c r="J196" s="222"/>
      <c r="K196" s="222"/>
      <c r="L196" s="222"/>
      <c r="M196" s="222"/>
      <c r="N196" s="29"/>
      <c r="O196" s="29"/>
      <c r="P196" s="29"/>
      <c r="Q196" s="29"/>
      <c r="R196" s="29"/>
      <c r="S196" s="29"/>
      <c r="T196" s="29"/>
      <c r="U196" s="29"/>
      <c r="V196" s="49" t="s">
        <v>624</v>
      </c>
      <c r="W196" s="25" t="s">
        <v>564</v>
      </c>
      <c r="X196" s="25"/>
      <c r="Y196" s="25"/>
      <c r="Z196" s="25"/>
      <c r="AA196" s="25"/>
      <c r="AB196" s="301"/>
      <c r="AC196" s="220"/>
      <c r="AD196" s="220"/>
      <c r="AE196" s="220"/>
      <c r="AF196" s="220"/>
      <c r="AG196" s="213"/>
      <c r="AH196" s="31"/>
      <c r="AI196" s="31"/>
      <c r="AJ196" s="31"/>
      <c r="AK196" s="31"/>
      <c r="AL196" s="157"/>
      <c r="AM196" s="49" t="s">
        <v>125</v>
      </c>
      <c r="AN196" s="153"/>
      <c r="AO196" s="368"/>
      <c r="AP196" s="368"/>
      <c r="AQ196" s="368"/>
      <c r="AR196" s="49"/>
      <c r="AS196" s="49"/>
      <c r="AT196" s="49"/>
      <c r="AU196" s="368"/>
      <c r="AV196" s="18"/>
      <c r="AW196" s="368"/>
      <c r="AX196" s="49"/>
      <c r="AY196" s="207"/>
      <c r="AZ196" s="346"/>
      <c r="BA196" s="25"/>
      <c r="BB196" s="367"/>
      <c r="BC196" s="212"/>
      <c r="BD196" s="25"/>
      <c r="BE196" s="25"/>
      <c r="BF196" s="25"/>
      <c r="BG196" s="25"/>
      <c r="BH196" s="25"/>
      <c r="BI196" s="25"/>
    </row>
    <row r="197" spans="1:61" customFormat="1" ht="13.5" customHeight="1" x14ac:dyDescent="0.25">
      <c r="A197" s="49"/>
      <c r="B197" s="49"/>
      <c r="C197" s="275" t="s">
        <v>561</v>
      </c>
      <c r="D197" s="222"/>
      <c r="E197" s="222" t="s">
        <v>625</v>
      </c>
      <c r="F197" s="213" t="s">
        <v>626</v>
      </c>
      <c r="G197" s="213"/>
      <c r="H197" s="87"/>
      <c r="I197" s="222"/>
      <c r="J197" s="222"/>
      <c r="K197" s="222"/>
      <c r="L197" s="222"/>
      <c r="M197" s="222"/>
      <c r="N197" s="29"/>
      <c r="O197" s="29"/>
      <c r="P197" s="29"/>
      <c r="Q197" s="29"/>
      <c r="R197" s="29"/>
      <c r="S197" s="29"/>
      <c r="T197" s="29"/>
      <c r="U197" s="29"/>
      <c r="V197" s="49" t="s">
        <v>626</v>
      </c>
      <c r="W197" s="25" t="s">
        <v>564</v>
      </c>
      <c r="X197" s="25"/>
      <c r="Y197" s="25"/>
      <c r="Z197" s="25"/>
      <c r="AA197" s="25"/>
      <c r="AB197" s="301"/>
      <c r="AC197" s="220"/>
      <c r="AD197" s="220"/>
      <c r="AE197" s="220"/>
      <c r="AF197" s="220"/>
      <c r="AG197" s="213"/>
      <c r="AH197" s="31"/>
      <c r="AI197" s="31"/>
      <c r="AJ197" s="31"/>
      <c r="AK197" s="31"/>
      <c r="AL197" s="157"/>
      <c r="AM197" s="49" t="s">
        <v>125</v>
      </c>
      <c r="AN197" s="153"/>
      <c r="AO197" s="368"/>
      <c r="AP197" s="368"/>
      <c r="AQ197" s="368"/>
      <c r="AR197" s="49"/>
      <c r="AS197" s="49"/>
      <c r="AT197" s="49"/>
      <c r="AU197" s="368"/>
      <c r="AV197" s="18"/>
      <c r="AW197" s="368"/>
      <c r="AX197" s="49">
        <v>39.57</v>
      </c>
      <c r="AY197" s="207"/>
      <c r="AZ197" s="346"/>
      <c r="BA197" s="25"/>
      <c r="BB197" s="367"/>
      <c r="BC197" s="212"/>
      <c r="BD197" s="25"/>
      <c r="BE197" s="25"/>
      <c r="BF197" s="25"/>
      <c r="BG197" s="25"/>
      <c r="BH197" s="25"/>
      <c r="BI197" s="25"/>
    </row>
    <row r="198" spans="1:61" customFormat="1" ht="13.5" customHeight="1" x14ac:dyDescent="0.25">
      <c r="A198" s="49"/>
      <c r="B198" s="49"/>
      <c r="C198" s="275" t="s">
        <v>561</v>
      </c>
      <c r="D198" s="222"/>
      <c r="E198" s="222" t="s">
        <v>627</v>
      </c>
      <c r="F198" s="213" t="s">
        <v>516</v>
      </c>
      <c r="G198" s="213"/>
      <c r="H198" s="87"/>
      <c r="I198" s="222"/>
      <c r="J198" s="222"/>
      <c r="K198" s="222"/>
      <c r="L198" s="222"/>
      <c r="M198" s="222"/>
      <c r="N198" s="29"/>
      <c r="O198" s="29"/>
      <c r="P198" s="29"/>
      <c r="Q198" s="29"/>
      <c r="R198" s="29"/>
      <c r="S198" s="29"/>
      <c r="T198" s="29"/>
      <c r="U198" s="29"/>
      <c r="V198" s="49" t="s">
        <v>516</v>
      </c>
      <c r="W198" s="25" t="s">
        <v>564</v>
      </c>
      <c r="X198" s="25"/>
      <c r="Y198" s="25"/>
      <c r="Z198" s="25"/>
      <c r="AA198" s="25"/>
      <c r="AB198" s="301"/>
      <c r="AC198" s="220"/>
      <c r="AD198" s="220"/>
      <c r="AE198" s="220"/>
      <c r="AF198" s="220"/>
      <c r="AG198" s="213"/>
      <c r="AH198" s="31"/>
      <c r="AI198" s="31"/>
      <c r="AJ198" s="31"/>
      <c r="AK198" s="31"/>
      <c r="AL198" s="157"/>
      <c r="AM198" s="49" t="s">
        <v>181</v>
      </c>
      <c r="AN198" s="153"/>
      <c r="AO198" s="368"/>
      <c r="AP198" s="368"/>
      <c r="AQ198" s="368"/>
      <c r="AR198" s="49"/>
      <c r="AS198" s="49">
        <v>40</v>
      </c>
      <c r="AT198" s="49"/>
      <c r="AU198" s="368"/>
      <c r="AV198" s="18"/>
      <c r="AW198" s="368"/>
      <c r="AX198" s="49">
        <v>6.09</v>
      </c>
      <c r="AY198" s="207"/>
      <c r="AZ198" s="346"/>
      <c r="BA198" s="25"/>
      <c r="BB198" s="367"/>
      <c r="BC198" s="212"/>
      <c r="BD198" s="25"/>
      <c r="BE198" s="25"/>
      <c r="BF198" s="25"/>
      <c r="BG198" s="25"/>
      <c r="BH198" s="25"/>
      <c r="BI198" s="25"/>
    </row>
    <row r="199" spans="1:61" customFormat="1" ht="13.5" customHeight="1" x14ac:dyDescent="0.25">
      <c r="A199" s="49">
        <v>355</v>
      </c>
      <c r="B199" s="221">
        <v>830</v>
      </c>
      <c r="C199" s="275" t="s">
        <v>628</v>
      </c>
      <c r="D199" s="222"/>
      <c r="E199" s="222" t="s">
        <v>629</v>
      </c>
      <c r="F199" s="213" t="s">
        <v>1138</v>
      </c>
      <c r="G199" s="213" t="s">
        <v>630</v>
      </c>
      <c r="H199" s="183">
        <v>20612</v>
      </c>
      <c r="I199" s="49" t="s">
        <v>631</v>
      </c>
      <c r="J199" s="49" t="s">
        <v>632</v>
      </c>
      <c r="K199" s="222"/>
      <c r="L199" s="222"/>
      <c r="M199" s="83">
        <v>3651.82</v>
      </c>
      <c r="N199" s="158">
        <v>3704.08</v>
      </c>
      <c r="O199" s="29"/>
      <c r="P199" s="29"/>
      <c r="Q199" s="29"/>
      <c r="R199" s="29"/>
      <c r="S199" s="29"/>
      <c r="T199" s="29"/>
      <c r="U199" s="29"/>
      <c r="V199" s="29"/>
      <c r="W199" s="228">
        <f>3400+7555.46</f>
        <v>10955.46</v>
      </c>
      <c r="X199" s="24">
        <v>2017</v>
      </c>
      <c r="Y199" s="167">
        <v>32866.379999999997</v>
      </c>
      <c r="Z199" s="51">
        <v>45747</v>
      </c>
      <c r="AA199" s="42" t="s">
        <v>633</v>
      </c>
      <c r="AB199" s="217" t="s">
        <v>72</v>
      </c>
      <c r="AC199" s="220">
        <v>42849</v>
      </c>
      <c r="AD199" s="220">
        <v>42826</v>
      </c>
      <c r="AE199" s="220">
        <v>44286</v>
      </c>
      <c r="AF199" s="220">
        <v>45747</v>
      </c>
      <c r="AG199" s="213" t="s">
        <v>634</v>
      </c>
      <c r="AH199" s="27">
        <v>42849</v>
      </c>
      <c r="AI199" s="27">
        <v>39904</v>
      </c>
      <c r="AJ199" s="49" t="s">
        <v>635</v>
      </c>
      <c r="AK199" s="31"/>
      <c r="AL199" s="32">
        <v>42408</v>
      </c>
      <c r="AM199" s="49" t="s">
        <v>636</v>
      </c>
      <c r="AN199" s="217">
        <v>127746</v>
      </c>
      <c r="AO199" s="49" t="s">
        <v>74</v>
      </c>
      <c r="AP199" s="49">
        <v>509</v>
      </c>
      <c r="AQ199" s="49">
        <v>128</v>
      </c>
      <c r="AR199" s="49">
        <v>33</v>
      </c>
      <c r="AS199" s="49">
        <v>16</v>
      </c>
      <c r="AT199" s="49"/>
      <c r="AU199" s="49">
        <v>3</v>
      </c>
      <c r="AV199" s="18">
        <v>142.99</v>
      </c>
      <c r="AW199" s="49">
        <v>9</v>
      </c>
      <c r="AX199" s="34">
        <f>107.17+11.11</f>
        <v>118.28</v>
      </c>
      <c r="AY199" s="216"/>
      <c r="AZ199" s="34">
        <v>173</v>
      </c>
      <c r="BA199" s="34">
        <v>158</v>
      </c>
      <c r="BB199" s="215">
        <v>2672.66</v>
      </c>
      <c r="BC199" s="215"/>
      <c r="BD199" s="25"/>
      <c r="BE199" s="25"/>
      <c r="BF199" s="25"/>
      <c r="BG199" s="25"/>
      <c r="BH199" s="25"/>
      <c r="BI199" s="25"/>
    </row>
    <row r="200" spans="1:61" customFormat="1" ht="13.5" customHeight="1" x14ac:dyDescent="0.25">
      <c r="A200" s="329">
        <v>117</v>
      </c>
      <c r="B200" s="329">
        <v>117</v>
      </c>
      <c r="C200" s="261" t="s">
        <v>637</v>
      </c>
      <c r="D200" s="57"/>
      <c r="E200" s="57" t="s">
        <v>638</v>
      </c>
      <c r="F200" s="213" t="s">
        <v>1138</v>
      </c>
      <c r="G200" s="330">
        <v>80202230589</v>
      </c>
      <c r="H200" s="330"/>
      <c r="I200" s="329"/>
      <c r="J200" s="329"/>
      <c r="K200" s="329"/>
      <c r="L200" s="329"/>
      <c r="M200" s="329"/>
      <c r="N200" s="313"/>
      <c r="O200" s="315"/>
      <c r="P200" s="315"/>
      <c r="Q200" s="315"/>
      <c r="R200" s="39">
        <v>17155.189999999999</v>
      </c>
      <c r="S200" s="39"/>
      <c r="T200" s="313"/>
      <c r="U200" s="313"/>
      <c r="V200" s="315"/>
      <c r="W200" s="315"/>
      <c r="X200" s="315"/>
      <c r="Y200" s="315"/>
      <c r="Z200" s="315"/>
      <c r="AA200" s="315"/>
      <c r="AB200" s="338" t="s">
        <v>106</v>
      </c>
      <c r="AC200" s="321">
        <v>31778</v>
      </c>
      <c r="AD200" s="321">
        <v>31778</v>
      </c>
      <c r="AE200" s="321">
        <v>36160</v>
      </c>
      <c r="AF200" s="321">
        <v>36160</v>
      </c>
      <c r="AG200" s="330">
        <v>4866</v>
      </c>
      <c r="AH200" s="329"/>
      <c r="AI200" s="329"/>
      <c r="AJ200" s="329"/>
      <c r="AK200" s="329"/>
      <c r="AL200" s="365">
        <v>42424</v>
      </c>
      <c r="AM200" s="49" t="s">
        <v>639</v>
      </c>
      <c r="AN200" s="49">
        <v>127746</v>
      </c>
      <c r="AO200" s="49" t="s">
        <v>640</v>
      </c>
      <c r="AP200" s="49">
        <v>509</v>
      </c>
      <c r="AQ200" s="49">
        <v>128</v>
      </c>
      <c r="AR200" s="49">
        <v>507</v>
      </c>
      <c r="AS200" s="48"/>
      <c r="AT200" s="48"/>
      <c r="AU200" s="49">
        <v>7</v>
      </c>
      <c r="AV200" s="18">
        <f>132.56+136.81+126.97+142.4+126.97+142.4+109.26+119.89+168.86</f>
        <v>1206.1199999999999</v>
      </c>
      <c r="AW200" s="330"/>
      <c r="AX200" s="331">
        <f>146.36+48.75+14.46+48.8+14.52+34.86+48.17+69.41+60.11+34.48+70</f>
        <v>589.92000000000007</v>
      </c>
      <c r="AY200" s="86" t="s">
        <v>641</v>
      </c>
      <c r="AZ200" s="33"/>
      <c r="BA200" s="33"/>
      <c r="BB200" s="35">
        <v>2901.97</v>
      </c>
      <c r="BC200" s="313"/>
      <c r="BD200" s="369" t="e">
        <v>#REF!</v>
      </c>
      <c r="BE200" s="371">
        <v>82620.759999999995</v>
      </c>
      <c r="BF200" s="329"/>
      <c r="BG200" s="25"/>
      <c r="BH200" s="25"/>
      <c r="BI200" s="25"/>
    </row>
    <row r="201" spans="1:61" customFormat="1" ht="13.5" customHeight="1" x14ac:dyDescent="0.25">
      <c r="A201" s="332"/>
      <c r="B201" s="332"/>
      <c r="C201" s="268"/>
      <c r="D201" s="56"/>
      <c r="E201" s="56"/>
      <c r="F201" s="262"/>
      <c r="G201" s="333"/>
      <c r="H201" s="333"/>
      <c r="I201" s="332"/>
      <c r="J201" s="332"/>
      <c r="K201" s="332"/>
      <c r="L201" s="332"/>
      <c r="M201" s="332"/>
      <c r="N201" s="314"/>
      <c r="O201" s="316"/>
      <c r="P201" s="316"/>
      <c r="Q201" s="316"/>
      <c r="R201" s="39"/>
      <c r="S201" s="39"/>
      <c r="T201" s="314"/>
      <c r="U201" s="314"/>
      <c r="V201" s="316"/>
      <c r="W201" s="316"/>
      <c r="X201" s="316"/>
      <c r="Y201" s="316"/>
      <c r="Z201" s="316"/>
      <c r="AA201" s="316"/>
      <c r="AB201" s="373"/>
      <c r="AC201" s="322"/>
      <c r="AD201" s="322"/>
      <c r="AE201" s="322"/>
      <c r="AF201" s="322"/>
      <c r="AG201" s="333"/>
      <c r="AH201" s="332"/>
      <c r="AI201" s="332"/>
      <c r="AJ201" s="332"/>
      <c r="AK201" s="332"/>
      <c r="AL201" s="366"/>
      <c r="AM201" s="49" t="s">
        <v>642</v>
      </c>
      <c r="AN201" s="49">
        <v>127746</v>
      </c>
      <c r="AO201" s="49" t="s">
        <v>269</v>
      </c>
      <c r="AP201" s="49">
        <v>509</v>
      </c>
      <c r="AQ201" s="49">
        <v>128</v>
      </c>
      <c r="AR201" s="49">
        <v>508</v>
      </c>
      <c r="AS201" s="48"/>
      <c r="AT201" s="48"/>
      <c r="AU201" s="49">
        <v>7</v>
      </c>
      <c r="AV201" s="18"/>
      <c r="AW201" s="333"/>
      <c r="AX201" s="375"/>
      <c r="AY201" s="86" t="s">
        <v>643</v>
      </c>
      <c r="AZ201" s="33"/>
      <c r="BA201" s="33"/>
      <c r="BB201" s="35">
        <v>4330.49</v>
      </c>
      <c r="BC201" s="314"/>
      <c r="BD201" s="370"/>
      <c r="BE201" s="372"/>
      <c r="BF201" s="332"/>
      <c r="BG201" s="25"/>
      <c r="BH201" s="25"/>
      <c r="BI201" s="49" t="s">
        <v>644</v>
      </c>
    </row>
    <row r="202" spans="1:61" customFormat="1" ht="13.5" customHeight="1" x14ac:dyDescent="0.25">
      <c r="A202" s="49">
        <v>223</v>
      </c>
      <c r="B202" s="221">
        <v>787</v>
      </c>
      <c r="C202" s="275" t="s">
        <v>645</v>
      </c>
      <c r="D202" s="222"/>
      <c r="E202" s="222" t="s">
        <v>646</v>
      </c>
      <c r="F202" s="80" t="s">
        <v>1140</v>
      </c>
      <c r="G202" s="80"/>
      <c r="H202" s="183"/>
      <c r="I202" s="49"/>
      <c r="J202" s="49"/>
      <c r="K202" s="217"/>
      <c r="L202" s="177"/>
      <c r="M202" s="74"/>
      <c r="N202" s="39"/>
      <c r="O202" s="29"/>
      <c r="P202" s="29"/>
      <c r="Q202" s="29"/>
      <c r="R202" s="39"/>
      <c r="S202" s="39"/>
      <c r="T202" s="29"/>
      <c r="U202" s="29"/>
      <c r="V202" s="29"/>
      <c r="W202" s="215"/>
      <c r="X202" s="50"/>
      <c r="Y202" s="42"/>
      <c r="Z202" s="42"/>
      <c r="AA202" s="42"/>
      <c r="AB202" s="217" t="s">
        <v>72</v>
      </c>
      <c r="AC202" s="220"/>
      <c r="AD202" s="220"/>
      <c r="AE202" s="220"/>
      <c r="AF202" s="220"/>
      <c r="AG202" s="213"/>
      <c r="AH202" s="27"/>
      <c r="AI202" s="27"/>
      <c r="AJ202" s="80" t="s">
        <v>647</v>
      </c>
      <c r="AK202" s="31"/>
      <c r="AL202" s="72">
        <v>42418</v>
      </c>
      <c r="AM202" s="49" t="s">
        <v>152</v>
      </c>
      <c r="AN202" s="217">
        <v>119904</v>
      </c>
      <c r="AO202" s="49" t="s">
        <v>134</v>
      </c>
      <c r="AP202" s="49">
        <v>1085</v>
      </c>
      <c r="AQ202" s="49">
        <v>78</v>
      </c>
      <c r="AR202" s="49">
        <v>12</v>
      </c>
      <c r="AS202" s="49">
        <v>7</v>
      </c>
      <c r="AT202" s="49"/>
      <c r="AU202" s="49">
        <v>2</v>
      </c>
      <c r="AV202" s="18">
        <v>70.3</v>
      </c>
      <c r="AW202" s="49">
        <v>5</v>
      </c>
      <c r="AX202" s="34">
        <v>2.85</v>
      </c>
      <c r="AY202" s="34"/>
      <c r="AZ202" s="34"/>
      <c r="BA202" s="34"/>
      <c r="BB202" s="35">
        <v>568.1</v>
      </c>
      <c r="BC202" s="35"/>
      <c r="BD202" s="36"/>
      <c r="BE202" s="23"/>
      <c r="BF202" s="49"/>
      <c r="BG202" s="218">
        <v>100.5</v>
      </c>
      <c r="BH202" s="25"/>
      <c r="BI202" s="25"/>
    </row>
    <row r="203" spans="1:61" customFormat="1" ht="13.5" customHeight="1" x14ac:dyDescent="0.25">
      <c r="A203" s="49">
        <v>39</v>
      </c>
      <c r="B203" s="221">
        <v>866</v>
      </c>
      <c r="C203" s="275" t="s">
        <v>648</v>
      </c>
      <c r="D203" s="221" t="s">
        <v>61</v>
      </c>
      <c r="E203" s="222" t="s">
        <v>649</v>
      </c>
      <c r="F203" s="213" t="s">
        <v>1138</v>
      </c>
      <c r="G203" s="80">
        <v>14175241000</v>
      </c>
      <c r="H203" s="87"/>
      <c r="I203" s="222"/>
      <c r="J203" s="221" t="s">
        <v>650</v>
      </c>
      <c r="K203" s="44" t="s">
        <v>651</v>
      </c>
      <c r="L203" s="38" t="s">
        <v>652</v>
      </c>
      <c r="M203" s="218">
        <v>7630</v>
      </c>
      <c r="N203" s="39"/>
      <c r="O203" s="29"/>
      <c r="P203" s="29"/>
      <c r="Q203" s="29"/>
      <c r="R203" s="39"/>
      <c r="S203" s="39"/>
      <c r="T203" s="29"/>
      <c r="U203" s="29"/>
      <c r="V203" s="29"/>
      <c r="W203" s="162">
        <v>22890</v>
      </c>
      <c r="X203" s="50">
        <v>2018</v>
      </c>
      <c r="Y203" s="74">
        <v>68670</v>
      </c>
      <c r="Z203" s="51">
        <v>45596</v>
      </c>
      <c r="AA203" s="219" t="s">
        <v>653</v>
      </c>
      <c r="AB203" s="81" t="s">
        <v>106</v>
      </c>
      <c r="AC203" s="220">
        <v>43403</v>
      </c>
      <c r="AD203" s="220">
        <v>43405</v>
      </c>
      <c r="AE203" s="220">
        <v>45596</v>
      </c>
      <c r="AF203" s="220">
        <v>47787</v>
      </c>
      <c r="AG203" s="213" t="s">
        <v>654</v>
      </c>
      <c r="AH203" s="27">
        <v>43405</v>
      </c>
      <c r="AI203" s="72">
        <v>43405</v>
      </c>
      <c r="AJ203" s="49" t="s">
        <v>655</v>
      </c>
      <c r="AK203" s="31"/>
      <c r="AL203" s="32">
        <v>42404</v>
      </c>
      <c r="AM203" s="49" t="s">
        <v>125</v>
      </c>
      <c r="AN203" s="217">
        <v>119905</v>
      </c>
      <c r="AO203" s="49" t="s">
        <v>109</v>
      </c>
      <c r="AP203" s="49">
        <v>485</v>
      </c>
      <c r="AQ203" s="49">
        <v>152</v>
      </c>
      <c r="AR203" s="49">
        <v>1</v>
      </c>
      <c r="AS203" s="49"/>
      <c r="AT203" s="49"/>
      <c r="AU203" s="49">
        <v>14</v>
      </c>
      <c r="AV203" s="18">
        <v>34.159999999999997</v>
      </c>
      <c r="AW203" s="49">
        <v>1</v>
      </c>
      <c r="AX203" s="33"/>
      <c r="AY203" s="34">
        <v>32</v>
      </c>
      <c r="AZ203" s="34">
        <v>44</v>
      </c>
      <c r="BA203" s="33"/>
      <c r="BB203" s="35">
        <v>7332.86</v>
      </c>
      <c r="BC203" s="45"/>
      <c r="BD203" s="36"/>
      <c r="BE203" s="41"/>
      <c r="BF203" s="49"/>
      <c r="BG203" s="25"/>
      <c r="BH203" s="25"/>
      <c r="BI203" s="25"/>
    </row>
    <row r="204" spans="1:61" customFormat="1" ht="13.5" customHeight="1" x14ac:dyDescent="0.25">
      <c r="A204" s="49">
        <v>40</v>
      </c>
      <c r="B204" s="49">
        <v>40</v>
      </c>
      <c r="C204" s="275" t="s">
        <v>648</v>
      </c>
      <c r="D204" s="221" t="s">
        <v>69</v>
      </c>
      <c r="E204" s="222" t="s">
        <v>656</v>
      </c>
      <c r="F204" s="213" t="s">
        <v>1138</v>
      </c>
      <c r="G204" s="43" t="s">
        <v>657</v>
      </c>
      <c r="H204" s="87"/>
      <c r="I204" s="222"/>
      <c r="J204" s="38"/>
      <c r="K204" s="44" t="s">
        <v>658</v>
      </c>
      <c r="L204" s="38" t="s">
        <v>659</v>
      </c>
      <c r="M204" s="52">
        <v>3038.75</v>
      </c>
      <c r="N204" s="39">
        <v>3404.99</v>
      </c>
      <c r="O204" s="29"/>
      <c r="P204" s="29"/>
      <c r="Q204" s="29"/>
      <c r="R204" s="39">
        <v>4085.98</v>
      </c>
      <c r="S204" s="39">
        <v>4193.38</v>
      </c>
      <c r="T204" s="29"/>
      <c r="U204" s="29"/>
      <c r="V204" s="29"/>
      <c r="W204" s="215">
        <v>3038.75</v>
      </c>
      <c r="X204" s="50">
        <v>2004</v>
      </c>
      <c r="Y204" s="42"/>
      <c r="Z204" s="42"/>
      <c r="AA204" s="75" t="s">
        <v>1066</v>
      </c>
      <c r="AB204" s="217" t="s">
        <v>106</v>
      </c>
      <c r="AC204" s="220">
        <v>37987</v>
      </c>
      <c r="AD204" s="220">
        <v>37987</v>
      </c>
      <c r="AE204" s="220">
        <v>40178</v>
      </c>
      <c r="AF204" s="220">
        <v>42369</v>
      </c>
      <c r="AG204" s="213" t="s">
        <v>660</v>
      </c>
      <c r="AH204" s="27">
        <v>38040</v>
      </c>
      <c r="AI204" s="31"/>
      <c r="AJ204" s="31"/>
      <c r="AK204" s="49"/>
      <c r="AL204" s="32">
        <v>42079</v>
      </c>
      <c r="AM204" s="49" t="s">
        <v>125</v>
      </c>
      <c r="AN204" s="49">
        <v>119905</v>
      </c>
      <c r="AO204" s="49" t="s">
        <v>109</v>
      </c>
      <c r="AP204" s="49">
        <v>485</v>
      </c>
      <c r="AQ204" s="49">
        <v>152</v>
      </c>
      <c r="AR204" s="49">
        <v>2</v>
      </c>
      <c r="AS204" s="49"/>
      <c r="AT204" s="49"/>
      <c r="AU204" s="49">
        <v>14</v>
      </c>
      <c r="AV204" s="18">
        <v>36.86</v>
      </c>
      <c r="AW204" s="49"/>
      <c r="AX204" s="33"/>
      <c r="AY204" s="34">
        <v>28</v>
      </c>
      <c r="AZ204" s="34">
        <v>26</v>
      </c>
      <c r="BA204" s="33"/>
      <c r="BB204" s="35">
        <v>6416.25</v>
      </c>
      <c r="BC204" s="47" t="s">
        <v>661</v>
      </c>
      <c r="BD204" s="25"/>
      <c r="BE204" s="25"/>
      <c r="BF204" s="25"/>
      <c r="BG204" s="25"/>
      <c r="BH204" s="25"/>
      <c r="BI204" s="25"/>
    </row>
    <row r="205" spans="1:61" customFormat="1" ht="13.5" customHeight="1" x14ac:dyDescent="0.25">
      <c r="A205" s="49">
        <v>42</v>
      </c>
      <c r="B205" s="49">
        <v>924</v>
      </c>
      <c r="C205" s="275" t="s">
        <v>648</v>
      </c>
      <c r="D205" s="221" t="s">
        <v>77</v>
      </c>
      <c r="E205" s="222" t="s">
        <v>662</v>
      </c>
      <c r="F205" s="213" t="s">
        <v>1138</v>
      </c>
      <c r="G205" s="213" t="s">
        <v>663</v>
      </c>
      <c r="H205" s="183">
        <v>16665</v>
      </c>
      <c r="I205" s="49" t="s">
        <v>71</v>
      </c>
      <c r="J205" s="49" t="s">
        <v>664</v>
      </c>
      <c r="K205" s="217" t="s">
        <v>665</v>
      </c>
      <c r="L205" s="222"/>
      <c r="M205" s="218">
        <v>3530</v>
      </c>
      <c r="N205" s="39"/>
      <c r="O205" s="29"/>
      <c r="P205" s="29"/>
      <c r="Q205" s="29"/>
      <c r="R205" s="39"/>
      <c r="S205" s="39"/>
      <c r="T205" s="29"/>
      <c r="U205" s="29"/>
      <c r="V205" s="29"/>
      <c r="W205" s="215">
        <v>10590</v>
      </c>
      <c r="X205" s="50" t="s">
        <v>666</v>
      </c>
      <c r="Y205" s="42"/>
      <c r="Z205" s="42"/>
      <c r="AA205" s="77" t="s">
        <v>667</v>
      </c>
      <c r="AB205" s="217" t="s">
        <v>72</v>
      </c>
      <c r="AC205" s="220">
        <v>43790</v>
      </c>
      <c r="AD205" s="220">
        <v>43800</v>
      </c>
      <c r="AE205" s="220">
        <v>45260</v>
      </c>
      <c r="AF205" s="220">
        <v>46721</v>
      </c>
      <c r="AG205" s="213" t="s">
        <v>668</v>
      </c>
      <c r="AH205" s="27">
        <v>43800</v>
      </c>
      <c r="AI205" s="31"/>
      <c r="AJ205" s="31"/>
      <c r="AK205" s="31"/>
      <c r="AL205" s="32">
        <v>42408</v>
      </c>
      <c r="AM205" s="49" t="s">
        <v>133</v>
      </c>
      <c r="AN205" s="217">
        <v>119905</v>
      </c>
      <c r="AO205" s="49" t="s">
        <v>74</v>
      </c>
      <c r="AP205" s="49">
        <v>485</v>
      </c>
      <c r="AQ205" s="49">
        <v>152</v>
      </c>
      <c r="AR205" s="49">
        <v>503</v>
      </c>
      <c r="AS205" s="49" t="s">
        <v>669</v>
      </c>
      <c r="AT205" s="49"/>
      <c r="AU205" s="49">
        <v>5</v>
      </c>
      <c r="AV205" s="18">
        <v>196.5</v>
      </c>
      <c r="AW205" s="49">
        <v>5.5</v>
      </c>
      <c r="AX205" s="34">
        <v>4.74</v>
      </c>
      <c r="AY205" s="34"/>
      <c r="AZ205" s="34">
        <v>120</v>
      </c>
      <c r="BA205" s="34">
        <v>119</v>
      </c>
      <c r="BB205" s="35">
        <v>2599.0700000000002</v>
      </c>
      <c r="BC205" s="35"/>
      <c r="BD205" s="36">
        <v>43800</v>
      </c>
      <c r="BE205" s="23">
        <v>13771.070000000002</v>
      </c>
      <c r="BF205" s="49">
        <v>5</v>
      </c>
      <c r="BG205" s="218">
        <v>66.42</v>
      </c>
      <c r="BH205" s="218">
        <v>179.99</v>
      </c>
      <c r="BI205" s="25"/>
    </row>
    <row r="206" spans="1:61" s="272" customFormat="1" ht="13.5" customHeight="1" x14ac:dyDescent="0.25">
      <c r="A206" s="269">
        <v>43</v>
      </c>
      <c r="B206" s="274">
        <v>840</v>
      </c>
      <c r="C206" s="275" t="s">
        <v>648</v>
      </c>
      <c r="D206" s="275"/>
      <c r="E206" s="275" t="s">
        <v>670</v>
      </c>
      <c r="F206" s="213" t="s">
        <v>1138</v>
      </c>
      <c r="G206" s="263">
        <v>15811381001</v>
      </c>
      <c r="H206" s="290"/>
      <c r="I206" s="269"/>
      <c r="J206" s="269"/>
      <c r="K206" s="282" t="s">
        <v>1043</v>
      </c>
      <c r="L206" s="291" t="s">
        <v>1042</v>
      </c>
      <c r="M206" s="271">
        <v>4268.05</v>
      </c>
      <c r="N206" s="277"/>
      <c r="O206" s="278"/>
      <c r="P206" s="278"/>
      <c r="Q206" s="278"/>
      <c r="R206" s="277"/>
      <c r="S206" s="277"/>
      <c r="T206" s="278"/>
      <c r="U206" s="278"/>
      <c r="V206" s="278"/>
      <c r="W206" s="292">
        <v>12804.15</v>
      </c>
      <c r="X206" s="280">
        <v>2022</v>
      </c>
      <c r="Y206" s="293">
        <v>38412.449999999997</v>
      </c>
      <c r="Z206" s="281"/>
      <c r="AA206" s="294"/>
      <c r="AB206" s="282" t="s">
        <v>72</v>
      </c>
      <c r="AC206" s="283"/>
      <c r="AD206" s="283"/>
      <c r="AE206" s="283"/>
      <c r="AF206" s="283"/>
      <c r="AG206" s="263"/>
      <c r="AH206" s="283"/>
      <c r="AI206" s="283"/>
      <c r="AJ206" s="269" t="s">
        <v>1029</v>
      </c>
      <c r="AK206" s="285"/>
      <c r="AL206" s="295">
        <v>42408</v>
      </c>
      <c r="AM206" s="269" t="s">
        <v>133</v>
      </c>
      <c r="AN206" s="282">
        <v>119905</v>
      </c>
      <c r="AO206" s="269" t="s">
        <v>74</v>
      </c>
      <c r="AP206" s="269">
        <v>485</v>
      </c>
      <c r="AQ206" s="269">
        <v>152</v>
      </c>
      <c r="AR206" s="269">
        <v>502</v>
      </c>
      <c r="AS206" s="269">
        <v>2</v>
      </c>
      <c r="AT206" s="269"/>
      <c r="AU206" s="269">
        <v>5</v>
      </c>
      <c r="AV206" s="18">
        <v>67.87</v>
      </c>
      <c r="AW206" s="269">
        <v>4.5</v>
      </c>
      <c r="AX206" s="287">
        <v>3.84</v>
      </c>
      <c r="AY206" s="287"/>
      <c r="AZ206" s="287">
        <v>80</v>
      </c>
      <c r="BA206" s="287">
        <v>80</v>
      </c>
      <c r="BB206" s="270">
        <v>2126.5100000000002</v>
      </c>
      <c r="BC206" s="270"/>
      <c r="BD206" s="296"/>
      <c r="BE206" s="297"/>
      <c r="BF206" s="269"/>
      <c r="BG206" s="288"/>
      <c r="BH206" s="288"/>
      <c r="BI206" s="288"/>
    </row>
    <row r="207" spans="1:61" customFormat="1" ht="13.5" customHeight="1" x14ac:dyDescent="0.25">
      <c r="A207" s="49">
        <v>44</v>
      </c>
      <c r="B207" s="49">
        <v>922</v>
      </c>
      <c r="C207" s="275" t="s">
        <v>648</v>
      </c>
      <c r="D207" s="222"/>
      <c r="E207" s="222" t="s">
        <v>671</v>
      </c>
      <c r="F207" s="213" t="s">
        <v>1138</v>
      </c>
      <c r="G207" s="43">
        <v>12803461008</v>
      </c>
      <c r="H207" s="87"/>
      <c r="I207" s="222"/>
      <c r="J207" s="132"/>
      <c r="K207" s="217" t="s">
        <v>1030</v>
      </c>
      <c r="L207" s="28" t="s">
        <v>1031</v>
      </c>
      <c r="M207" s="74">
        <v>5555.55</v>
      </c>
      <c r="N207" s="39"/>
      <c r="O207" s="29"/>
      <c r="P207" s="29"/>
      <c r="Q207" s="29"/>
      <c r="R207" s="39"/>
      <c r="S207" s="39"/>
      <c r="T207" s="29"/>
      <c r="U207" s="29"/>
      <c r="V207" s="29"/>
      <c r="W207" s="164">
        <v>16666.650000000001</v>
      </c>
      <c r="X207" s="50">
        <v>2022</v>
      </c>
      <c r="Y207" s="228">
        <v>50000</v>
      </c>
      <c r="Z207" s="51"/>
      <c r="AA207" s="77"/>
      <c r="AB207" s="217" t="s">
        <v>82</v>
      </c>
      <c r="AC207" s="220">
        <v>44778</v>
      </c>
      <c r="AD207" s="220">
        <v>44774</v>
      </c>
      <c r="AE207" s="220">
        <v>46234</v>
      </c>
      <c r="AF207" s="220">
        <v>47695</v>
      </c>
      <c r="AG207" s="213" t="s">
        <v>1032</v>
      </c>
      <c r="AH207" s="27">
        <v>44781</v>
      </c>
      <c r="AI207" s="76"/>
      <c r="AJ207" s="213" t="s">
        <v>672</v>
      </c>
      <c r="AK207" s="31"/>
      <c r="AL207" s="32">
        <v>42090</v>
      </c>
      <c r="AM207" s="49" t="s">
        <v>152</v>
      </c>
      <c r="AN207" s="217">
        <v>119905</v>
      </c>
      <c r="AO207" s="49" t="s">
        <v>74</v>
      </c>
      <c r="AP207" s="49">
        <v>485</v>
      </c>
      <c r="AQ207" s="49">
        <v>152</v>
      </c>
      <c r="AR207" s="49">
        <v>7</v>
      </c>
      <c r="AS207" s="49">
        <v>3</v>
      </c>
      <c r="AT207" s="49"/>
      <c r="AU207" s="49">
        <v>5</v>
      </c>
      <c r="AV207" s="18">
        <v>131.69999999999999</v>
      </c>
      <c r="AW207" s="49">
        <v>6</v>
      </c>
      <c r="AX207" s="34">
        <v>1.5</v>
      </c>
      <c r="AY207" s="34"/>
      <c r="AZ207" s="34">
        <v>128</v>
      </c>
      <c r="BA207" s="34">
        <v>128</v>
      </c>
      <c r="BB207" s="35">
        <v>2835.35</v>
      </c>
      <c r="BC207" s="35"/>
      <c r="BD207" s="25"/>
      <c r="BE207" s="25"/>
      <c r="BF207" s="25"/>
      <c r="BG207" s="25"/>
      <c r="BH207" s="25"/>
      <c r="BI207" s="25"/>
    </row>
    <row r="208" spans="1:61" customFormat="1" ht="13.5" customHeight="1" x14ac:dyDescent="0.25">
      <c r="A208" s="49">
        <v>345</v>
      </c>
      <c r="B208" s="49"/>
      <c r="C208" s="275" t="s">
        <v>648</v>
      </c>
      <c r="D208" s="222"/>
      <c r="E208" s="222" t="s">
        <v>673</v>
      </c>
      <c r="F208" s="213" t="s">
        <v>1138</v>
      </c>
      <c r="G208" s="213" t="s">
        <v>1121</v>
      </c>
      <c r="H208" s="183">
        <v>18643</v>
      </c>
      <c r="I208" s="222" t="s">
        <v>1122</v>
      </c>
      <c r="J208" s="222"/>
      <c r="K208" s="160"/>
      <c r="L208" s="88" t="s">
        <v>1123</v>
      </c>
      <c r="M208" s="83">
        <v>2200</v>
      </c>
      <c r="N208" s="39"/>
      <c r="O208" s="29"/>
      <c r="P208" s="29"/>
      <c r="Q208" s="29"/>
      <c r="R208" s="39"/>
      <c r="S208" s="39"/>
      <c r="T208" s="29"/>
      <c r="U208" s="29"/>
      <c r="V208" s="29"/>
      <c r="W208" s="61">
        <v>6600</v>
      </c>
      <c r="X208" s="24">
        <v>2024</v>
      </c>
      <c r="Y208" s="35">
        <v>19800</v>
      </c>
      <c r="Z208" s="35"/>
      <c r="AA208" s="223"/>
      <c r="AB208" s="217" t="s">
        <v>72</v>
      </c>
      <c r="AC208" s="220">
        <v>45315</v>
      </c>
      <c r="AD208" s="220">
        <v>45323</v>
      </c>
      <c r="AE208" s="220">
        <v>46783</v>
      </c>
      <c r="AF208" s="220">
        <v>48244</v>
      </c>
      <c r="AG208" s="213" t="s">
        <v>1124</v>
      </c>
      <c r="AH208" s="27">
        <v>45321</v>
      </c>
      <c r="AI208" s="220">
        <v>45323</v>
      </c>
      <c r="AJ208" s="49" t="s">
        <v>674</v>
      </c>
      <c r="AK208" s="31"/>
      <c r="AL208" s="32">
        <v>42090</v>
      </c>
      <c r="AM208" s="49" t="s">
        <v>152</v>
      </c>
      <c r="AN208" s="49">
        <v>119905</v>
      </c>
      <c r="AO208" s="49" t="s">
        <v>74</v>
      </c>
      <c r="AP208" s="49">
        <v>485</v>
      </c>
      <c r="AQ208" s="49">
        <v>152</v>
      </c>
      <c r="AR208" s="49">
        <v>501</v>
      </c>
      <c r="AS208" s="49">
        <v>4</v>
      </c>
      <c r="AT208" s="49"/>
      <c r="AU208" s="49">
        <v>5</v>
      </c>
      <c r="AV208" s="18"/>
      <c r="AW208" s="49">
        <v>5</v>
      </c>
      <c r="AX208" s="216"/>
      <c r="AY208" s="216"/>
      <c r="AZ208" s="34">
        <v>70</v>
      </c>
      <c r="BA208" s="34">
        <v>70</v>
      </c>
      <c r="BB208" s="215">
        <v>2362.79</v>
      </c>
      <c r="BC208" s="215"/>
      <c r="BD208" s="36"/>
      <c r="BE208" s="23"/>
      <c r="BF208" s="49"/>
      <c r="BG208" s="25"/>
      <c r="BH208" s="25"/>
      <c r="BI208" s="25"/>
    </row>
    <row r="209" spans="1:61" customFormat="1" ht="13.5" customHeight="1" x14ac:dyDescent="0.25">
      <c r="A209" s="49">
        <v>46</v>
      </c>
      <c r="B209" s="221">
        <v>901</v>
      </c>
      <c r="C209" s="275" t="s">
        <v>648</v>
      </c>
      <c r="D209" s="222"/>
      <c r="E209" s="222" t="s">
        <v>675</v>
      </c>
      <c r="F209" s="213" t="s">
        <v>1138</v>
      </c>
      <c r="G209" s="213">
        <v>14506101006</v>
      </c>
      <c r="H209" s="87"/>
      <c r="I209" s="222"/>
      <c r="J209" s="49">
        <v>3491000282</v>
      </c>
      <c r="K209" s="200" t="s">
        <v>676</v>
      </c>
      <c r="L209" s="161" t="s">
        <v>677</v>
      </c>
      <c r="M209" s="83">
        <v>6051.11</v>
      </c>
      <c r="N209" s="39">
        <v>6055.65</v>
      </c>
      <c r="O209" s="29"/>
      <c r="P209" s="29"/>
      <c r="Q209" s="29"/>
      <c r="R209" s="39"/>
      <c r="S209" s="39"/>
      <c r="T209" s="29"/>
      <c r="U209" s="29"/>
      <c r="V209" s="29"/>
      <c r="W209" s="167">
        <v>78804</v>
      </c>
      <c r="X209" s="50">
        <v>2019</v>
      </c>
      <c r="Y209" s="42"/>
      <c r="Z209" s="42"/>
      <c r="AA209" s="77" t="s">
        <v>678</v>
      </c>
      <c r="AB209" s="217" t="s">
        <v>82</v>
      </c>
      <c r="AC209" s="220">
        <v>43578</v>
      </c>
      <c r="AD209" s="220">
        <v>43586</v>
      </c>
      <c r="AE209" s="220">
        <v>45046</v>
      </c>
      <c r="AF209" s="220">
        <v>46507</v>
      </c>
      <c r="AG209" s="90" t="s">
        <v>679</v>
      </c>
      <c r="AH209" s="220">
        <v>43587</v>
      </c>
      <c r="AI209" s="220">
        <v>43586</v>
      </c>
      <c r="AJ209" s="220" t="s">
        <v>680</v>
      </c>
      <c r="AK209" s="220"/>
      <c r="AL209" s="93">
        <v>43581</v>
      </c>
      <c r="AM209" s="220" t="s">
        <v>166</v>
      </c>
      <c r="AN209" s="217">
        <v>119905</v>
      </c>
      <c r="AO209" s="49" t="s">
        <v>74</v>
      </c>
      <c r="AP209" s="49">
        <v>485</v>
      </c>
      <c r="AQ209" s="49">
        <v>152</v>
      </c>
      <c r="AR209" s="49">
        <v>504</v>
      </c>
      <c r="AS209" s="49">
        <v>5</v>
      </c>
      <c r="AT209" s="49"/>
      <c r="AU209" s="49">
        <v>5</v>
      </c>
      <c r="AV209" s="18">
        <f>159.09+18.32</f>
        <v>177.41</v>
      </c>
      <c r="AW209" s="49">
        <v>9.5</v>
      </c>
      <c r="AX209" s="34">
        <f>10.56+57.7</f>
        <v>68.260000000000005</v>
      </c>
      <c r="AY209" s="33"/>
      <c r="AZ209" s="34">
        <v>234</v>
      </c>
      <c r="BA209" s="34">
        <v>222</v>
      </c>
      <c r="BB209" s="215">
        <v>4489.3</v>
      </c>
      <c r="BC209" s="215"/>
      <c r="BD209" s="36"/>
      <c r="BE209" s="23"/>
      <c r="BF209" s="49"/>
      <c r="BG209" s="25"/>
      <c r="BH209" s="25"/>
      <c r="BI209" s="25"/>
    </row>
    <row r="210" spans="1:61" customFormat="1" ht="13.5" customHeight="1" x14ac:dyDescent="0.25">
      <c r="A210" s="49">
        <v>41</v>
      </c>
      <c r="B210" s="221">
        <v>765</v>
      </c>
      <c r="C210" s="275" t="s">
        <v>648</v>
      </c>
      <c r="D210" s="222"/>
      <c r="E210" s="222" t="s">
        <v>681</v>
      </c>
      <c r="F210" s="213" t="s">
        <v>1138</v>
      </c>
      <c r="G210" s="213" t="s">
        <v>682</v>
      </c>
      <c r="H210" s="87"/>
      <c r="I210" s="222"/>
      <c r="J210" s="49" t="s">
        <v>683</v>
      </c>
      <c r="K210" s="217" t="s">
        <v>684</v>
      </c>
      <c r="L210" s="38" t="s">
        <v>685</v>
      </c>
      <c r="M210" s="74">
        <v>20082.5</v>
      </c>
      <c r="N210" s="39">
        <v>20537.61</v>
      </c>
      <c r="O210" s="29"/>
      <c r="P210" s="29"/>
      <c r="Q210" s="29"/>
      <c r="R210" s="39"/>
      <c r="S210" s="39"/>
      <c r="T210" s="29"/>
      <c r="U210" s="29"/>
      <c r="V210" s="29"/>
      <c r="W210" s="218">
        <v>60247.5</v>
      </c>
      <c r="X210" s="24">
        <v>2014</v>
      </c>
      <c r="Y210" s="74">
        <v>180000</v>
      </c>
      <c r="Z210" s="51">
        <v>43982</v>
      </c>
      <c r="AA210" s="42"/>
      <c r="AB210" s="249" t="s">
        <v>106</v>
      </c>
      <c r="AC210" s="220">
        <v>41946</v>
      </c>
      <c r="AD210" s="220">
        <v>41791</v>
      </c>
      <c r="AE210" s="220">
        <v>43982</v>
      </c>
      <c r="AF210" s="220">
        <v>46173</v>
      </c>
      <c r="AG210" s="213" t="s">
        <v>686</v>
      </c>
      <c r="AH210" s="27">
        <v>41949</v>
      </c>
      <c r="AI210" s="31"/>
      <c r="AJ210" s="31"/>
      <c r="AK210" s="49"/>
      <c r="AL210" s="32">
        <v>42135</v>
      </c>
      <c r="AM210" s="49" t="s">
        <v>108</v>
      </c>
      <c r="AN210" s="217">
        <v>119905</v>
      </c>
      <c r="AO210" s="49" t="s">
        <v>109</v>
      </c>
      <c r="AP210" s="49">
        <v>485</v>
      </c>
      <c r="AQ210" s="49">
        <v>152</v>
      </c>
      <c r="AR210" s="49">
        <v>10</v>
      </c>
      <c r="AS210" s="49"/>
      <c r="AT210" s="49"/>
      <c r="AU210" s="49">
        <v>11</v>
      </c>
      <c r="AV210" s="18">
        <v>277</v>
      </c>
      <c r="AW210" s="49"/>
      <c r="AX210" s="33"/>
      <c r="AY210" s="34">
        <v>140</v>
      </c>
      <c r="AZ210" s="34">
        <v>182</v>
      </c>
      <c r="BA210" s="33"/>
      <c r="BB210" s="35">
        <v>20389.72</v>
      </c>
      <c r="BC210" s="35"/>
      <c r="BD210" s="36"/>
      <c r="BE210" s="23"/>
      <c r="BF210" s="49"/>
      <c r="BG210" s="25"/>
      <c r="BH210" s="25"/>
      <c r="BI210" s="25"/>
    </row>
    <row r="211" spans="1:61" customFormat="1" ht="13.5" customHeight="1" x14ac:dyDescent="0.25">
      <c r="A211" s="49">
        <v>154</v>
      </c>
      <c r="B211" s="49">
        <v>937</v>
      </c>
      <c r="C211" s="275" t="s">
        <v>687</v>
      </c>
      <c r="D211" s="221" t="s">
        <v>69</v>
      </c>
      <c r="E211" s="222" t="s">
        <v>688</v>
      </c>
      <c r="F211" s="213" t="s">
        <v>1140</v>
      </c>
      <c r="G211" s="213"/>
      <c r="H211" s="183"/>
      <c r="I211" s="49"/>
      <c r="J211" s="222"/>
      <c r="K211" s="222"/>
      <c r="L211" s="222"/>
      <c r="M211" s="83"/>
      <c r="N211" s="39"/>
      <c r="O211" s="29"/>
      <c r="P211" s="29"/>
      <c r="Q211" s="29"/>
      <c r="R211" s="39"/>
      <c r="S211" s="39"/>
      <c r="T211" s="29"/>
      <c r="U211" s="29"/>
      <c r="V211" s="29"/>
      <c r="W211" s="164"/>
      <c r="X211" s="50"/>
      <c r="Y211" s="42"/>
      <c r="Z211" s="42"/>
      <c r="AA211" s="75"/>
      <c r="AB211" s="217" t="s">
        <v>72</v>
      </c>
      <c r="AC211" s="220"/>
      <c r="AD211" s="220"/>
      <c r="AE211" s="220"/>
      <c r="AF211" s="220"/>
      <c r="AG211" s="213"/>
      <c r="AH211" s="27"/>
      <c r="AI211" s="31"/>
      <c r="AJ211" s="213" t="s">
        <v>689</v>
      </c>
      <c r="AK211" s="31"/>
      <c r="AL211" s="32">
        <v>42409</v>
      </c>
      <c r="AM211" s="49" t="s">
        <v>690</v>
      </c>
      <c r="AN211" s="217">
        <v>182921</v>
      </c>
      <c r="AO211" s="49" t="s">
        <v>74</v>
      </c>
      <c r="AP211" s="49">
        <v>840</v>
      </c>
      <c r="AQ211" s="49">
        <v>216</v>
      </c>
      <c r="AR211" s="49">
        <v>1</v>
      </c>
      <c r="AS211" s="49">
        <v>1</v>
      </c>
      <c r="AT211" s="49"/>
      <c r="AU211" s="49">
        <v>1</v>
      </c>
      <c r="AV211" s="18">
        <v>23.8</v>
      </c>
      <c r="AW211" s="49">
        <v>3</v>
      </c>
      <c r="AX211" s="216"/>
      <c r="AY211" s="216"/>
      <c r="AZ211" s="216"/>
      <c r="BA211" s="216"/>
      <c r="BB211" s="215">
        <v>526.79</v>
      </c>
      <c r="BC211" s="215"/>
      <c r="BD211" s="25"/>
      <c r="BE211" s="25"/>
      <c r="BF211" s="25"/>
      <c r="BG211" s="25"/>
      <c r="BH211" s="25"/>
      <c r="BI211" s="25"/>
    </row>
    <row r="212" spans="1:61" customFormat="1" ht="13.5" customHeight="1" x14ac:dyDescent="0.25">
      <c r="A212" s="49">
        <v>155</v>
      </c>
      <c r="B212" s="49">
        <v>910</v>
      </c>
      <c r="C212" s="275" t="s">
        <v>687</v>
      </c>
      <c r="D212" s="221" t="s">
        <v>135</v>
      </c>
      <c r="E212" s="222" t="s">
        <v>691</v>
      </c>
      <c r="F212" s="213" t="s">
        <v>1138</v>
      </c>
      <c r="G212" s="213" t="s">
        <v>692</v>
      </c>
      <c r="H212" s="183">
        <v>19990</v>
      </c>
      <c r="I212" s="49" t="s">
        <v>71</v>
      </c>
      <c r="J212" s="49" t="s">
        <v>693</v>
      </c>
      <c r="K212" s="217" t="s">
        <v>694</v>
      </c>
      <c r="L212" s="222"/>
      <c r="M212" s="83">
        <v>592.29999999999995</v>
      </c>
      <c r="N212" s="39"/>
      <c r="O212" s="29"/>
      <c r="P212" s="29"/>
      <c r="Q212" s="29"/>
      <c r="R212" s="39"/>
      <c r="S212" s="39"/>
      <c r="T212" s="29"/>
      <c r="U212" s="29"/>
      <c r="V212" s="29"/>
      <c r="W212" s="164">
        <v>1776.9</v>
      </c>
      <c r="X212" s="50" t="s">
        <v>219</v>
      </c>
      <c r="Y212" s="42"/>
      <c r="Z212" s="42"/>
      <c r="AA212" s="75" t="s">
        <v>695</v>
      </c>
      <c r="AB212" s="217" t="s">
        <v>72</v>
      </c>
      <c r="AC212" s="220">
        <v>43642</v>
      </c>
      <c r="AD212" s="220">
        <v>43647</v>
      </c>
      <c r="AE212" s="220">
        <v>45107</v>
      </c>
      <c r="AF212" s="220">
        <v>46568</v>
      </c>
      <c r="AG212" s="213" t="s">
        <v>696</v>
      </c>
      <c r="AH212" s="27">
        <v>43652</v>
      </c>
      <c r="AI212" s="31"/>
      <c r="AJ212" s="31"/>
      <c r="AK212" s="31"/>
      <c r="AL212" s="32">
        <v>42409</v>
      </c>
      <c r="AM212" s="49" t="s">
        <v>690</v>
      </c>
      <c r="AN212" s="217">
        <v>182921</v>
      </c>
      <c r="AO212" s="49" t="s">
        <v>74</v>
      </c>
      <c r="AP212" s="49">
        <v>840</v>
      </c>
      <c r="AQ212" s="49">
        <v>216</v>
      </c>
      <c r="AR212" s="49">
        <v>2</v>
      </c>
      <c r="AS212" s="49">
        <v>2</v>
      </c>
      <c r="AT212" s="49"/>
      <c r="AU212" s="49">
        <v>1</v>
      </c>
      <c r="AV212" s="18">
        <v>53.2</v>
      </c>
      <c r="AW212" s="49">
        <v>4</v>
      </c>
      <c r="AX212" s="34">
        <f>1.2+32.5</f>
        <v>33.700000000000003</v>
      </c>
      <c r="AY212" s="216"/>
      <c r="AZ212" s="34">
        <v>70</v>
      </c>
      <c r="BA212" s="34">
        <v>65</v>
      </c>
      <c r="BB212" s="215">
        <v>702.38</v>
      </c>
      <c r="BC212" s="215"/>
      <c r="BD212" s="25"/>
      <c r="BE212" s="25"/>
      <c r="BF212" s="25"/>
      <c r="BG212" s="25"/>
      <c r="BH212" s="25"/>
      <c r="BI212" s="25"/>
    </row>
    <row r="213" spans="1:61" customFormat="1" ht="13.5" customHeight="1" x14ac:dyDescent="0.25">
      <c r="A213" s="49">
        <v>156</v>
      </c>
      <c r="B213" s="49"/>
      <c r="C213" s="275" t="s">
        <v>687</v>
      </c>
      <c r="D213" s="221" t="s">
        <v>77</v>
      </c>
      <c r="E213" s="222" t="s">
        <v>697</v>
      </c>
      <c r="F213" s="213" t="s">
        <v>1140</v>
      </c>
      <c r="G213" s="213"/>
      <c r="H213" s="183"/>
      <c r="I213" s="49"/>
      <c r="J213" s="49"/>
      <c r="K213" s="222"/>
      <c r="L213" s="222"/>
      <c r="M213" s="83" t="s">
        <v>1140</v>
      </c>
      <c r="N213" s="39"/>
      <c r="O213" s="29"/>
      <c r="P213" s="29"/>
      <c r="Q213" s="29"/>
      <c r="R213" s="39"/>
      <c r="S213" s="39"/>
      <c r="T213" s="29"/>
      <c r="U213" s="29"/>
      <c r="V213" s="29"/>
      <c r="W213" s="215"/>
      <c r="X213" s="50"/>
      <c r="Y213" s="42"/>
      <c r="Z213" s="42"/>
      <c r="AA213" s="42"/>
      <c r="AB213" s="217" t="s">
        <v>72</v>
      </c>
      <c r="AC213" s="220"/>
      <c r="AD213" s="220"/>
      <c r="AE213" s="220"/>
      <c r="AF213" s="220"/>
      <c r="AG213" s="213"/>
      <c r="AH213" s="27"/>
      <c r="AI213" s="31"/>
      <c r="AJ213" s="49" t="s">
        <v>698</v>
      </c>
      <c r="AK213" s="31"/>
      <c r="AL213" s="32">
        <v>42653</v>
      </c>
      <c r="AM213" s="49" t="s">
        <v>690</v>
      </c>
      <c r="AN213" s="217">
        <v>182921</v>
      </c>
      <c r="AO213" s="49" t="s">
        <v>74</v>
      </c>
      <c r="AP213" s="49">
        <v>840</v>
      </c>
      <c r="AQ213" s="49">
        <v>216</v>
      </c>
      <c r="AR213" s="49">
        <v>3</v>
      </c>
      <c r="AS213" s="49">
        <v>3</v>
      </c>
      <c r="AT213" s="49"/>
      <c r="AU213" s="49">
        <v>1</v>
      </c>
      <c r="AV213" s="18">
        <v>80.16</v>
      </c>
      <c r="AW213" s="49">
        <v>5</v>
      </c>
      <c r="AX213" s="34">
        <v>5.85</v>
      </c>
      <c r="AY213" s="34"/>
      <c r="AZ213" s="34">
        <v>85</v>
      </c>
      <c r="BA213" s="34">
        <v>83</v>
      </c>
      <c r="BB213" s="215">
        <v>877.98</v>
      </c>
      <c r="BC213" s="215"/>
      <c r="BD213" s="36"/>
      <c r="BE213" s="23"/>
      <c r="BF213" s="49"/>
      <c r="BG213" s="218">
        <v>38.53</v>
      </c>
      <c r="BH213" s="218">
        <v>84.14</v>
      </c>
      <c r="BI213" s="25"/>
    </row>
    <row r="214" spans="1:61" customFormat="1" ht="13.5" customHeight="1" x14ac:dyDescent="0.25">
      <c r="A214" s="49">
        <v>157</v>
      </c>
      <c r="B214" s="49"/>
      <c r="C214" s="275" t="s">
        <v>687</v>
      </c>
      <c r="D214" s="222"/>
      <c r="E214" s="222" t="s">
        <v>699</v>
      </c>
      <c r="F214" s="213" t="s">
        <v>1138</v>
      </c>
      <c r="G214" s="213" t="s">
        <v>980</v>
      </c>
      <c r="H214" s="183">
        <v>25432</v>
      </c>
      <c r="I214" s="49" t="s">
        <v>71</v>
      </c>
      <c r="J214" s="222"/>
      <c r="K214" s="222"/>
      <c r="L214" s="222"/>
      <c r="M214" s="83">
        <v>448</v>
      </c>
      <c r="N214" s="39"/>
      <c r="O214" s="29"/>
      <c r="P214" s="29"/>
      <c r="Q214" s="29"/>
      <c r="R214" s="39"/>
      <c r="S214" s="39"/>
      <c r="T214" s="29"/>
      <c r="U214" s="29"/>
      <c r="V214" s="29"/>
      <c r="W214" s="215">
        <v>1344</v>
      </c>
      <c r="X214" s="50">
        <v>2021</v>
      </c>
      <c r="Y214" s="42"/>
      <c r="Z214" s="42"/>
      <c r="AA214" s="42"/>
      <c r="AB214" s="217" t="s">
        <v>72</v>
      </c>
      <c r="AC214" s="220">
        <v>44453</v>
      </c>
      <c r="AD214" s="220">
        <v>44455</v>
      </c>
      <c r="AE214" s="220">
        <v>45915</v>
      </c>
      <c r="AF214" s="220"/>
      <c r="AG214" s="213"/>
      <c r="AH214" s="31"/>
      <c r="AI214" s="31"/>
      <c r="AJ214" s="49" t="s">
        <v>700</v>
      </c>
      <c r="AK214" s="31"/>
      <c r="AL214" s="100">
        <v>42418</v>
      </c>
      <c r="AM214" s="49" t="s">
        <v>690</v>
      </c>
      <c r="AN214" s="49">
        <v>182921</v>
      </c>
      <c r="AO214" s="49" t="s">
        <v>74</v>
      </c>
      <c r="AP214" s="49">
        <v>840</v>
      </c>
      <c r="AQ214" s="49">
        <v>216</v>
      </c>
      <c r="AR214" s="49">
        <v>4</v>
      </c>
      <c r="AS214" s="49">
        <v>4</v>
      </c>
      <c r="AT214" s="49"/>
      <c r="AU214" s="49">
        <v>1</v>
      </c>
      <c r="AV214" s="18">
        <v>57.1</v>
      </c>
      <c r="AW214" s="49">
        <v>4</v>
      </c>
      <c r="AX214" s="34">
        <v>1.44</v>
      </c>
      <c r="AY214" s="216"/>
      <c r="AZ214" s="34">
        <v>63</v>
      </c>
      <c r="BA214" s="34">
        <v>63</v>
      </c>
      <c r="BB214" s="215">
        <v>702.38</v>
      </c>
      <c r="BC214" s="215"/>
      <c r="BD214" s="25"/>
      <c r="BE214" s="25"/>
      <c r="BF214" s="25"/>
      <c r="BG214" s="25"/>
      <c r="BH214" s="25"/>
      <c r="BI214" s="25"/>
    </row>
    <row r="215" spans="1:61" customFormat="1" ht="13.5" customHeight="1" x14ac:dyDescent="0.25">
      <c r="A215" s="49">
        <v>158</v>
      </c>
      <c r="B215" s="49">
        <v>689</v>
      </c>
      <c r="C215" s="275" t="s">
        <v>687</v>
      </c>
      <c r="D215" s="222"/>
      <c r="E215" s="222" t="s">
        <v>701</v>
      </c>
      <c r="F215" s="213" t="s">
        <v>1138</v>
      </c>
      <c r="G215" s="213" t="s">
        <v>702</v>
      </c>
      <c r="H215" s="183">
        <v>17512</v>
      </c>
      <c r="I215" s="49" t="s">
        <v>71</v>
      </c>
      <c r="J215" s="49">
        <v>3395687633</v>
      </c>
      <c r="K215" s="222"/>
      <c r="L215" s="222"/>
      <c r="M215" s="52">
        <v>750.67</v>
      </c>
      <c r="N215" s="39"/>
      <c r="O215" s="29"/>
      <c r="P215" s="29"/>
      <c r="Q215" s="29"/>
      <c r="R215" s="39"/>
      <c r="S215" s="39"/>
      <c r="T215" s="29"/>
      <c r="U215" s="29"/>
      <c r="V215" s="29"/>
      <c r="W215" s="215">
        <v>2252.0100000000002</v>
      </c>
      <c r="X215" s="50">
        <v>2021</v>
      </c>
      <c r="Y215" s="42"/>
      <c r="Z215" s="42"/>
      <c r="AA215" s="42"/>
      <c r="AB215" s="217" t="s">
        <v>72</v>
      </c>
      <c r="AC215" s="220">
        <v>44200</v>
      </c>
      <c r="AD215" s="220">
        <v>44197</v>
      </c>
      <c r="AE215" s="220">
        <v>45657</v>
      </c>
      <c r="AF215" s="220">
        <v>47118</v>
      </c>
      <c r="AG215" s="213" t="s">
        <v>1067</v>
      </c>
      <c r="AH215" s="27">
        <v>44207</v>
      </c>
      <c r="AI215" s="220">
        <v>41275</v>
      </c>
      <c r="AJ215" s="31"/>
      <c r="AK215" s="31"/>
      <c r="AL215" s="100">
        <v>42418</v>
      </c>
      <c r="AM215" s="49" t="s">
        <v>703</v>
      </c>
      <c r="AN215" s="49">
        <v>182921</v>
      </c>
      <c r="AO215" s="49" t="s">
        <v>74</v>
      </c>
      <c r="AP215" s="49">
        <v>840</v>
      </c>
      <c r="AQ215" s="49">
        <v>216</v>
      </c>
      <c r="AR215" s="49">
        <v>5</v>
      </c>
      <c r="AS215" s="49">
        <v>5</v>
      </c>
      <c r="AT215" s="49"/>
      <c r="AU215" s="49">
        <v>2</v>
      </c>
      <c r="AV215" s="18">
        <v>76.709999999999994</v>
      </c>
      <c r="AW215" s="49">
        <v>5</v>
      </c>
      <c r="AX215" s="34">
        <v>9.89</v>
      </c>
      <c r="AY215" s="216"/>
      <c r="AZ215" s="34">
        <v>84</v>
      </c>
      <c r="BA215" s="34">
        <v>81</v>
      </c>
      <c r="BB215" s="215">
        <v>1032.9100000000001</v>
      </c>
      <c r="BC215" s="215"/>
      <c r="BD215" s="25"/>
      <c r="BE215" s="25"/>
      <c r="BF215" s="25"/>
      <c r="BG215" s="25"/>
      <c r="BH215" s="25"/>
      <c r="BI215" s="25"/>
    </row>
    <row r="216" spans="1:61" s="272" customFormat="1" ht="13.5" customHeight="1" x14ac:dyDescent="0.4">
      <c r="A216" s="269">
        <v>159</v>
      </c>
      <c r="B216" s="269">
        <v>803</v>
      </c>
      <c r="C216" s="275" t="s">
        <v>687</v>
      </c>
      <c r="D216" s="275"/>
      <c r="E216" s="275" t="s">
        <v>704</v>
      </c>
      <c r="F216" s="213" t="s">
        <v>1138</v>
      </c>
      <c r="G216" s="263" t="s">
        <v>1035</v>
      </c>
      <c r="H216" s="276">
        <v>25847</v>
      </c>
      <c r="I216" s="269" t="s">
        <v>71</v>
      </c>
      <c r="J216" s="269">
        <v>3488679799</v>
      </c>
      <c r="K216" s="282" t="s">
        <v>1036</v>
      </c>
      <c r="L216" s="275"/>
      <c r="M216" s="298">
        <v>768</v>
      </c>
      <c r="N216" s="277"/>
      <c r="O216" s="278"/>
      <c r="P216" s="278"/>
      <c r="Q216" s="278"/>
      <c r="R216" s="277"/>
      <c r="S216" s="277"/>
      <c r="T216" s="278"/>
      <c r="U216" s="278"/>
      <c r="V216" s="278"/>
      <c r="W216" s="279">
        <v>2304</v>
      </c>
      <c r="X216" s="280">
        <v>2023</v>
      </c>
      <c r="Y216" s="281"/>
      <c r="Z216" s="281"/>
      <c r="AA216" s="299"/>
      <c r="AB216" s="282" t="s">
        <v>72</v>
      </c>
      <c r="AC216" s="283"/>
      <c r="AD216" s="283"/>
      <c r="AE216" s="283"/>
      <c r="AF216" s="283"/>
      <c r="AG216" s="263"/>
      <c r="AH216" s="284"/>
      <c r="AI216" s="295"/>
      <c r="AJ216" s="264" t="s">
        <v>705</v>
      </c>
      <c r="AK216" s="285"/>
      <c r="AL216" s="300">
        <v>42418</v>
      </c>
      <c r="AM216" s="269" t="s">
        <v>703</v>
      </c>
      <c r="AN216" s="282">
        <v>182921</v>
      </c>
      <c r="AO216" s="269" t="s">
        <v>74</v>
      </c>
      <c r="AP216" s="269">
        <v>840</v>
      </c>
      <c r="AQ216" s="269">
        <v>216</v>
      </c>
      <c r="AR216" s="269">
        <v>6</v>
      </c>
      <c r="AS216" s="269">
        <v>6</v>
      </c>
      <c r="AT216" s="269"/>
      <c r="AU216" s="269">
        <v>2</v>
      </c>
      <c r="AV216" s="18">
        <v>80.75</v>
      </c>
      <c r="AW216" s="269">
        <v>5</v>
      </c>
      <c r="AX216" s="287">
        <v>11.85</v>
      </c>
      <c r="AY216" s="287"/>
      <c r="AZ216" s="287">
        <v>88</v>
      </c>
      <c r="BA216" s="287">
        <v>84</v>
      </c>
      <c r="BB216" s="279">
        <v>1032.9100000000001</v>
      </c>
      <c r="BC216" s="279"/>
      <c r="BD216" s="288"/>
      <c r="BE216" s="288"/>
      <c r="BF216" s="288"/>
      <c r="BG216" s="288"/>
      <c r="BH216" s="288"/>
      <c r="BI216" s="288"/>
    </row>
    <row r="217" spans="1:61" customFormat="1" ht="13.5" customHeight="1" x14ac:dyDescent="0.25">
      <c r="A217" s="49">
        <v>160</v>
      </c>
      <c r="B217" s="221">
        <v>845</v>
      </c>
      <c r="C217" s="275" t="s">
        <v>687</v>
      </c>
      <c r="D217" s="222"/>
      <c r="E217" s="222" t="s">
        <v>706</v>
      </c>
      <c r="F217" s="213" t="s">
        <v>1138</v>
      </c>
      <c r="G217" s="80" t="s">
        <v>707</v>
      </c>
      <c r="H217" s="183">
        <v>31246</v>
      </c>
      <c r="I217" s="49" t="s">
        <v>708</v>
      </c>
      <c r="J217" s="49">
        <v>3285751288</v>
      </c>
      <c r="K217" s="217" t="s">
        <v>709</v>
      </c>
      <c r="L217" s="222"/>
      <c r="M217" s="52">
        <v>657.33</v>
      </c>
      <c r="N217" s="39">
        <v>662.26</v>
      </c>
      <c r="O217" s="29"/>
      <c r="P217" s="29"/>
      <c r="Q217" s="29"/>
      <c r="R217" s="39"/>
      <c r="S217" s="39"/>
      <c r="T217" s="41"/>
      <c r="U217" s="41"/>
      <c r="V217" s="29"/>
      <c r="W217" s="215">
        <v>1971.99</v>
      </c>
      <c r="X217" s="50">
        <v>2018</v>
      </c>
      <c r="Y217" s="42"/>
      <c r="Z217" s="42"/>
      <c r="AA217" s="81"/>
      <c r="AB217" s="217" t="s">
        <v>72</v>
      </c>
      <c r="AC217" s="220">
        <v>43159</v>
      </c>
      <c r="AD217" s="220">
        <v>43160</v>
      </c>
      <c r="AE217" s="220">
        <v>44255</v>
      </c>
      <c r="AF217" s="220">
        <v>45716</v>
      </c>
      <c r="AG217" s="213" t="s">
        <v>710</v>
      </c>
      <c r="AH217" s="27">
        <v>43161</v>
      </c>
      <c r="AI217" s="32">
        <v>43160</v>
      </c>
      <c r="AJ217" s="49" t="s">
        <v>711</v>
      </c>
      <c r="AK217" s="31"/>
      <c r="AL217" s="32">
        <v>42409</v>
      </c>
      <c r="AM217" s="49" t="s">
        <v>712</v>
      </c>
      <c r="AN217" s="49">
        <v>182921</v>
      </c>
      <c r="AO217" s="49" t="s">
        <v>74</v>
      </c>
      <c r="AP217" s="49">
        <v>840</v>
      </c>
      <c r="AQ217" s="49">
        <v>216</v>
      </c>
      <c r="AR217" s="49">
        <v>7</v>
      </c>
      <c r="AS217" s="49">
        <v>7</v>
      </c>
      <c r="AT217" s="49"/>
      <c r="AU217" s="49">
        <v>2</v>
      </c>
      <c r="AV217" s="18">
        <v>82.46</v>
      </c>
      <c r="AW217" s="49">
        <v>5</v>
      </c>
      <c r="AX217" s="34">
        <v>16.12</v>
      </c>
      <c r="AY217" s="34"/>
      <c r="AZ217" s="34">
        <v>94</v>
      </c>
      <c r="BA217" s="34">
        <v>88</v>
      </c>
      <c r="BB217" s="215">
        <v>1032.9100000000001</v>
      </c>
      <c r="BC217" s="215"/>
      <c r="BD217" s="36"/>
      <c r="BE217" s="23"/>
      <c r="BF217" s="49"/>
      <c r="BG217" s="218">
        <v>41.2</v>
      </c>
      <c r="BH217" s="218">
        <v>84.14</v>
      </c>
      <c r="BI217" s="25"/>
    </row>
    <row r="218" spans="1:61" customFormat="1" ht="13.5" customHeight="1" x14ac:dyDescent="0.25">
      <c r="A218" s="49">
        <v>353</v>
      </c>
      <c r="B218" s="221">
        <v>828</v>
      </c>
      <c r="C218" s="275" t="s">
        <v>687</v>
      </c>
      <c r="D218" s="222"/>
      <c r="E218" s="222" t="s">
        <v>713</v>
      </c>
      <c r="F218" s="213" t="s">
        <v>1138</v>
      </c>
      <c r="G218" s="213" t="s">
        <v>714</v>
      </c>
      <c r="H218" s="183">
        <v>22440</v>
      </c>
      <c r="I218" s="49" t="s">
        <v>71</v>
      </c>
      <c r="J218" s="49" t="s">
        <v>715</v>
      </c>
      <c r="K218" s="222"/>
      <c r="L218" s="222"/>
      <c r="M218" s="52">
        <v>876.18</v>
      </c>
      <c r="N218" s="39">
        <v>888.71</v>
      </c>
      <c r="O218" s="39"/>
      <c r="P218" s="39"/>
      <c r="Q218" s="29"/>
      <c r="R218" s="39"/>
      <c r="S218" s="39"/>
      <c r="T218" s="29"/>
      <c r="U218" s="29"/>
      <c r="V218" s="29"/>
      <c r="W218" s="215">
        <f>815.74+1812.8</f>
        <v>2628.54</v>
      </c>
      <c r="X218" s="50" t="s">
        <v>716</v>
      </c>
      <c r="Y218" s="42"/>
      <c r="Z218" s="42"/>
      <c r="AA218" s="77" t="s">
        <v>717</v>
      </c>
      <c r="AB218" s="217" t="s">
        <v>72</v>
      </c>
      <c r="AC218" s="220">
        <v>42829</v>
      </c>
      <c r="AD218" s="220">
        <v>42826</v>
      </c>
      <c r="AE218" s="220">
        <v>44286</v>
      </c>
      <c r="AF218" s="220">
        <v>45747</v>
      </c>
      <c r="AG218" s="213" t="s">
        <v>718</v>
      </c>
      <c r="AH218" s="27">
        <v>42830</v>
      </c>
      <c r="AI218" s="27">
        <v>39904</v>
      </c>
      <c r="AJ218" s="31"/>
      <c r="AK218" s="31"/>
      <c r="AL218" s="72">
        <v>42409</v>
      </c>
      <c r="AM218" s="49" t="s">
        <v>719</v>
      </c>
      <c r="AN218" s="217">
        <v>182921</v>
      </c>
      <c r="AO218" s="49" t="s">
        <v>74</v>
      </c>
      <c r="AP218" s="49">
        <v>840</v>
      </c>
      <c r="AQ218" s="49">
        <v>216</v>
      </c>
      <c r="AR218" s="49">
        <v>8</v>
      </c>
      <c r="AS218" s="49">
        <v>8</v>
      </c>
      <c r="AT218" s="49"/>
      <c r="AU218" s="49">
        <v>2</v>
      </c>
      <c r="AV218" s="18">
        <v>76.709999999999994</v>
      </c>
      <c r="AW218" s="49">
        <v>5</v>
      </c>
      <c r="AX218" s="34">
        <v>9.8699999999999992</v>
      </c>
      <c r="AY218" s="34"/>
      <c r="AZ218" s="34">
        <v>84</v>
      </c>
      <c r="BA218" s="34">
        <v>80</v>
      </c>
      <c r="BB218" s="215">
        <v>1032.9100000000001</v>
      </c>
      <c r="BC218" s="215"/>
      <c r="BD218" s="36"/>
      <c r="BE218" s="23"/>
      <c r="BF218" s="49"/>
      <c r="BG218" s="218">
        <v>38.39</v>
      </c>
      <c r="BH218" s="218">
        <v>84.14</v>
      </c>
      <c r="BI218" s="25"/>
    </row>
    <row r="219" spans="1:61" customFormat="1" ht="13.5" customHeight="1" x14ac:dyDescent="0.25">
      <c r="A219" s="49">
        <v>162</v>
      </c>
      <c r="B219" s="221">
        <v>895</v>
      </c>
      <c r="C219" s="275" t="s">
        <v>687</v>
      </c>
      <c r="D219" s="222"/>
      <c r="E219" s="222" t="s">
        <v>720</v>
      </c>
      <c r="F219" s="213" t="s">
        <v>1140</v>
      </c>
      <c r="G219" s="213"/>
      <c r="H219" s="183"/>
      <c r="I219" s="49"/>
      <c r="J219" s="49"/>
      <c r="K219" s="38"/>
      <c r="L219" s="28"/>
      <c r="M219" s="218" t="s">
        <v>1140</v>
      </c>
      <c r="N219" s="39"/>
      <c r="O219" s="29"/>
      <c r="P219" s="29"/>
      <c r="Q219" s="29"/>
      <c r="R219" s="39"/>
      <c r="S219" s="39"/>
      <c r="T219" s="29"/>
      <c r="U219" s="29"/>
      <c r="V219" s="29"/>
      <c r="W219" s="215"/>
      <c r="X219" s="50"/>
      <c r="Y219" s="42"/>
      <c r="Z219" s="42"/>
      <c r="AA219" s="42"/>
      <c r="AB219" s="217" t="s">
        <v>72</v>
      </c>
      <c r="AC219" s="220"/>
      <c r="AD219" s="220"/>
      <c r="AE219" s="220"/>
      <c r="AF219" s="220"/>
      <c r="AG219" s="213"/>
      <c r="AH219" s="27"/>
      <c r="AI219" s="27"/>
      <c r="AJ219" s="49" t="s">
        <v>1037</v>
      </c>
      <c r="AK219" s="31"/>
      <c r="AL219" s="72">
        <v>43551</v>
      </c>
      <c r="AM219" s="49" t="s">
        <v>719</v>
      </c>
      <c r="AN219" s="217">
        <v>182921</v>
      </c>
      <c r="AO219" s="49" t="s">
        <v>74</v>
      </c>
      <c r="AP219" s="49">
        <v>840</v>
      </c>
      <c r="AQ219" s="49">
        <v>216</v>
      </c>
      <c r="AR219" s="49">
        <v>9</v>
      </c>
      <c r="AS219" s="49">
        <v>9</v>
      </c>
      <c r="AT219" s="49"/>
      <c r="AU219" s="49">
        <v>2</v>
      </c>
      <c r="AV219" s="18">
        <v>73.75</v>
      </c>
      <c r="AW219" s="49">
        <v>5</v>
      </c>
      <c r="AX219" s="34">
        <v>11.2</v>
      </c>
      <c r="AY219" s="34"/>
      <c r="AZ219" s="34">
        <v>89</v>
      </c>
      <c r="BA219" s="34">
        <v>85</v>
      </c>
      <c r="BB219" s="215">
        <v>1032.9100000000001</v>
      </c>
      <c r="BC219" s="215"/>
      <c r="BD219" s="36">
        <v>43831</v>
      </c>
      <c r="BE219" s="23">
        <v>1629.25</v>
      </c>
      <c r="BF219" s="49">
        <v>2</v>
      </c>
      <c r="BG219" s="25"/>
      <c r="BH219" s="25"/>
      <c r="BI219" s="25"/>
    </row>
    <row r="220" spans="1:61" customFormat="1" ht="13.5" customHeight="1" x14ac:dyDescent="0.25">
      <c r="A220" s="49">
        <v>163</v>
      </c>
      <c r="B220" s="49"/>
      <c r="C220" s="275" t="s">
        <v>687</v>
      </c>
      <c r="D220" s="222"/>
      <c r="E220" s="222" t="s">
        <v>721</v>
      </c>
      <c r="F220" s="213" t="s">
        <v>1138</v>
      </c>
      <c r="G220" s="213" t="s">
        <v>981</v>
      </c>
      <c r="H220" s="183">
        <v>24546</v>
      </c>
      <c r="I220" s="49" t="s">
        <v>982</v>
      </c>
      <c r="J220" s="222"/>
      <c r="K220" s="222"/>
      <c r="L220" s="222"/>
      <c r="M220" s="52">
        <v>716.4</v>
      </c>
      <c r="N220" s="39"/>
      <c r="O220" s="29"/>
      <c r="P220" s="29"/>
      <c r="Q220" s="29"/>
      <c r="R220" s="39"/>
      <c r="S220" s="39"/>
      <c r="T220" s="29"/>
      <c r="U220" s="29"/>
      <c r="V220" s="29"/>
      <c r="W220" s="215">
        <v>2149.1999999999998</v>
      </c>
      <c r="X220" s="50">
        <v>2021</v>
      </c>
      <c r="Y220" s="42"/>
      <c r="Z220" s="42"/>
      <c r="AA220" s="42"/>
      <c r="AB220" s="305" t="s">
        <v>72</v>
      </c>
      <c r="AC220" s="220">
        <v>44344</v>
      </c>
      <c r="AD220" s="220">
        <v>44348</v>
      </c>
      <c r="AE220" s="220">
        <v>45808</v>
      </c>
      <c r="AF220" s="220"/>
      <c r="AG220" s="213"/>
      <c r="AH220" s="27"/>
      <c r="AI220" s="31"/>
      <c r="AJ220" s="49" t="s">
        <v>722</v>
      </c>
      <c r="AK220" s="31"/>
      <c r="AL220" s="100">
        <v>42418</v>
      </c>
      <c r="AM220" s="49" t="s">
        <v>719</v>
      </c>
      <c r="AN220" s="49">
        <v>182921</v>
      </c>
      <c r="AO220" s="49" t="s">
        <v>74</v>
      </c>
      <c r="AP220" s="49">
        <v>840</v>
      </c>
      <c r="AQ220" s="49">
        <v>216</v>
      </c>
      <c r="AR220" s="49">
        <v>10</v>
      </c>
      <c r="AS220" s="49">
        <v>10</v>
      </c>
      <c r="AT220" s="49"/>
      <c r="AU220" s="49">
        <v>2</v>
      </c>
      <c r="AV220" s="18">
        <v>81.599999999999994</v>
      </c>
      <c r="AW220" s="49">
        <v>5</v>
      </c>
      <c r="AX220" s="34">
        <v>16.670000000000002</v>
      </c>
      <c r="AY220" s="216"/>
      <c r="AZ220" s="34">
        <v>94</v>
      </c>
      <c r="BA220" s="34">
        <v>89</v>
      </c>
      <c r="BB220" s="215">
        <v>1032.9100000000001</v>
      </c>
      <c r="BC220" s="215"/>
      <c r="BD220" s="36"/>
      <c r="BE220" s="41"/>
      <c r="BF220" s="49"/>
      <c r="BG220" s="25"/>
      <c r="BH220" s="25"/>
      <c r="BI220" s="25"/>
    </row>
    <row r="221" spans="1:61" customFormat="1" ht="13.5" customHeight="1" x14ac:dyDescent="0.25">
      <c r="A221" s="49">
        <v>164</v>
      </c>
      <c r="B221" s="49">
        <v>946</v>
      </c>
      <c r="C221" s="275" t="s">
        <v>687</v>
      </c>
      <c r="D221" s="222"/>
      <c r="E221" s="222" t="s">
        <v>723</v>
      </c>
      <c r="F221" s="213" t="s">
        <v>1138</v>
      </c>
      <c r="G221" s="213" t="s">
        <v>724</v>
      </c>
      <c r="H221" s="183">
        <v>14710</v>
      </c>
      <c r="I221" s="49" t="s">
        <v>71</v>
      </c>
      <c r="J221" s="222"/>
      <c r="K221" s="222"/>
      <c r="L221" s="222"/>
      <c r="M221" s="52">
        <v>739.82</v>
      </c>
      <c r="N221" s="39"/>
      <c r="O221" s="29"/>
      <c r="P221" s="29"/>
      <c r="Q221" s="29"/>
      <c r="R221" s="39"/>
      <c r="S221" s="39"/>
      <c r="T221" s="29"/>
      <c r="U221" s="29"/>
      <c r="V221" s="29"/>
      <c r="W221" s="215">
        <v>1380.7283874</v>
      </c>
      <c r="X221" s="50" t="s">
        <v>140</v>
      </c>
      <c r="Y221" s="42"/>
      <c r="Z221" s="42"/>
      <c r="AA221" s="75" t="s">
        <v>725</v>
      </c>
      <c r="AB221" s="217" t="s">
        <v>72</v>
      </c>
      <c r="AC221" s="220">
        <v>43922</v>
      </c>
      <c r="AD221" s="220">
        <v>43922</v>
      </c>
      <c r="AE221" s="220">
        <v>45382</v>
      </c>
      <c r="AF221" s="220">
        <v>46843</v>
      </c>
      <c r="AG221" s="213" t="s">
        <v>726</v>
      </c>
      <c r="AH221" s="27">
        <v>43938</v>
      </c>
      <c r="AI221" s="31"/>
      <c r="AJ221" s="31"/>
      <c r="AK221" s="31"/>
      <c r="AL221" s="100"/>
      <c r="AM221" s="49" t="s">
        <v>727</v>
      </c>
      <c r="AN221" s="217">
        <v>182921</v>
      </c>
      <c r="AO221" s="49" t="s">
        <v>74</v>
      </c>
      <c r="AP221" s="49">
        <v>840</v>
      </c>
      <c r="AQ221" s="49">
        <v>216</v>
      </c>
      <c r="AR221" s="49">
        <v>11</v>
      </c>
      <c r="AS221" s="49">
        <v>11</v>
      </c>
      <c r="AT221" s="49"/>
      <c r="AU221" s="49">
        <v>2</v>
      </c>
      <c r="AV221" s="18">
        <v>77.8</v>
      </c>
      <c r="AW221" s="49">
        <v>5.5</v>
      </c>
      <c r="AX221" s="34">
        <v>1.7</v>
      </c>
      <c r="AY221" s="216"/>
      <c r="AZ221" s="34">
        <v>89</v>
      </c>
      <c r="BA221" s="34">
        <v>88</v>
      </c>
      <c r="BB221" s="215">
        <v>1136.21</v>
      </c>
      <c r="BC221" s="215"/>
      <c r="BD221" s="36"/>
      <c r="BE221" s="23"/>
      <c r="BF221" s="49"/>
      <c r="BG221" s="25"/>
      <c r="BH221" s="25"/>
      <c r="BI221" s="25"/>
    </row>
    <row r="222" spans="1:61" customFormat="1" ht="13.5" customHeight="1" x14ac:dyDescent="0.25">
      <c r="A222" s="49">
        <v>165</v>
      </c>
      <c r="B222" s="221">
        <v>906</v>
      </c>
      <c r="C222" s="275" t="s">
        <v>687</v>
      </c>
      <c r="D222" s="222"/>
      <c r="E222" s="222" t="s">
        <v>728</v>
      </c>
      <c r="F222" s="213" t="s">
        <v>1138</v>
      </c>
      <c r="G222" s="80" t="s">
        <v>1129</v>
      </c>
      <c r="H222" s="183">
        <v>21350</v>
      </c>
      <c r="I222" s="49" t="s">
        <v>71</v>
      </c>
      <c r="J222" s="49"/>
      <c r="K222" s="217"/>
      <c r="L222" s="222"/>
      <c r="M222" s="218">
        <v>901</v>
      </c>
      <c r="N222" s="39"/>
      <c r="O222" s="29"/>
      <c r="P222" s="29"/>
      <c r="Q222" s="29"/>
      <c r="R222" s="39"/>
      <c r="S222" s="39"/>
      <c r="T222" s="29"/>
      <c r="U222" s="29"/>
      <c r="V222" s="29"/>
      <c r="W222" s="215">
        <v>2703</v>
      </c>
      <c r="X222" s="50">
        <v>2024</v>
      </c>
      <c r="Y222" s="42"/>
      <c r="Z222" s="42"/>
      <c r="AA222" s="42"/>
      <c r="AB222" s="217" t="s">
        <v>72</v>
      </c>
      <c r="AC222" s="220">
        <v>45351</v>
      </c>
      <c r="AD222" s="220">
        <v>45352</v>
      </c>
      <c r="AE222" s="220">
        <v>46812</v>
      </c>
      <c r="AF222" s="220">
        <v>48264</v>
      </c>
      <c r="AG222" s="213" t="s">
        <v>1130</v>
      </c>
      <c r="AH222" s="27">
        <v>45357</v>
      </c>
      <c r="AI222" s="27">
        <v>45352</v>
      </c>
      <c r="AJ222" s="49" t="s">
        <v>729</v>
      </c>
      <c r="AK222" s="31"/>
      <c r="AL222" s="72">
        <v>42409</v>
      </c>
      <c r="AM222" s="49" t="s">
        <v>727</v>
      </c>
      <c r="AN222" s="217">
        <v>182921</v>
      </c>
      <c r="AO222" s="49" t="s">
        <v>74</v>
      </c>
      <c r="AP222" s="49">
        <v>840</v>
      </c>
      <c r="AQ222" s="49">
        <v>216</v>
      </c>
      <c r="AR222" s="49">
        <v>12</v>
      </c>
      <c r="AS222" s="49">
        <v>12</v>
      </c>
      <c r="AT222" s="49"/>
      <c r="AU222" s="49">
        <v>2</v>
      </c>
      <c r="AV222" s="18">
        <v>84.39</v>
      </c>
      <c r="AW222" s="49">
        <v>5</v>
      </c>
      <c r="AX222" s="34">
        <v>11.2</v>
      </c>
      <c r="AY222" s="34"/>
      <c r="AZ222" s="34">
        <v>86</v>
      </c>
      <c r="BA222" s="34">
        <v>83</v>
      </c>
      <c r="BB222" s="215">
        <v>1032.9100000000001</v>
      </c>
      <c r="BC222" s="215"/>
      <c r="BD222" s="36"/>
      <c r="BE222" s="41"/>
      <c r="BF222" s="49"/>
      <c r="BG222" s="218">
        <v>41.51</v>
      </c>
      <c r="BH222" s="218">
        <v>84.14</v>
      </c>
      <c r="BI222" s="25"/>
    </row>
    <row r="223" spans="1:61" customFormat="1" ht="13.5" customHeight="1" x14ac:dyDescent="0.25">
      <c r="A223" s="49">
        <v>166</v>
      </c>
      <c r="B223" s="49">
        <v>697</v>
      </c>
      <c r="C223" s="275" t="s">
        <v>687</v>
      </c>
      <c r="D223" s="222"/>
      <c r="E223" s="222" t="s">
        <v>730</v>
      </c>
      <c r="F223" s="213" t="s">
        <v>1138</v>
      </c>
      <c r="G223" s="213" t="s">
        <v>731</v>
      </c>
      <c r="H223" s="183">
        <v>25970</v>
      </c>
      <c r="I223" s="49" t="s">
        <v>732</v>
      </c>
      <c r="J223" s="49"/>
      <c r="K223" s="217" t="s">
        <v>733</v>
      </c>
      <c r="L223" s="49"/>
      <c r="M223" s="52">
        <v>857.68</v>
      </c>
      <c r="N223" s="39">
        <v>878.43</v>
      </c>
      <c r="O223" s="29"/>
      <c r="P223" s="29"/>
      <c r="Q223" s="29"/>
      <c r="R223" s="39"/>
      <c r="S223" s="39"/>
      <c r="T223" s="29"/>
      <c r="U223" s="29"/>
      <c r="V223" s="29"/>
      <c r="W223" s="215">
        <v>1715.36</v>
      </c>
      <c r="X223" s="50">
        <v>2013</v>
      </c>
      <c r="Y223" s="42"/>
      <c r="Z223" s="42"/>
      <c r="AA223" s="42"/>
      <c r="AB223" s="217" t="s">
        <v>64</v>
      </c>
      <c r="AC223" s="220">
        <v>41487</v>
      </c>
      <c r="AD223" s="220">
        <v>41487</v>
      </c>
      <c r="AE223" s="220">
        <v>43677</v>
      </c>
      <c r="AF223" s="220">
        <v>45504</v>
      </c>
      <c r="AG223" s="213" t="s">
        <v>734</v>
      </c>
      <c r="AH223" s="27">
        <v>41487</v>
      </c>
      <c r="AI223" s="27">
        <v>41487</v>
      </c>
      <c r="AJ223" s="27" t="s">
        <v>735</v>
      </c>
      <c r="AK223" s="27"/>
      <c r="AL223" s="100">
        <v>42418</v>
      </c>
      <c r="AM223" s="49" t="s">
        <v>727</v>
      </c>
      <c r="AN223" s="49">
        <v>182921</v>
      </c>
      <c r="AO223" s="49" t="s">
        <v>67</v>
      </c>
      <c r="AP223" s="49">
        <v>840</v>
      </c>
      <c r="AQ223" s="49">
        <v>216</v>
      </c>
      <c r="AR223" s="49">
        <v>501</v>
      </c>
      <c r="AS223" s="49">
        <v>13</v>
      </c>
      <c r="AT223" s="49"/>
      <c r="AU223" s="49">
        <v>2</v>
      </c>
      <c r="AV223" s="18">
        <v>81.599999999999994</v>
      </c>
      <c r="AW223" s="49">
        <v>5</v>
      </c>
      <c r="AX223" s="34">
        <v>16.670000000000002</v>
      </c>
      <c r="AY223" s="216"/>
      <c r="AZ223" s="34">
        <v>87</v>
      </c>
      <c r="BA223" s="216"/>
      <c r="BB223" s="215">
        <v>3963.81</v>
      </c>
      <c r="BC223" s="215"/>
      <c r="BD223" s="25"/>
      <c r="BE223" s="25"/>
      <c r="BF223" s="25"/>
      <c r="BG223" s="83">
        <v>42.45</v>
      </c>
      <c r="BH223" s="163">
        <v>97.35</v>
      </c>
      <c r="BI223" s="163"/>
    </row>
    <row r="224" spans="1:61" customFormat="1" ht="13.5" customHeight="1" x14ac:dyDescent="0.25">
      <c r="A224" s="49">
        <v>167</v>
      </c>
      <c r="B224" s="49"/>
      <c r="C224" s="275" t="s">
        <v>687</v>
      </c>
      <c r="D224" s="222"/>
      <c r="E224" s="222" t="s">
        <v>736</v>
      </c>
      <c r="F224" s="213" t="s">
        <v>1138</v>
      </c>
      <c r="G224" s="213" t="s">
        <v>983</v>
      </c>
      <c r="H224" s="183">
        <v>26579</v>
      </c>
      <c r="I224" s="49" t="s">
        <v>984</v>
      </c>
      <c r="J224" s="49"/>
      <c r="K224" s="222"/>
      <c r="L224" s="222"/>
      <c r="M224" s="52">
        <v>931.4</v>
      </c>
      <c r="N224" s="39"/>
      <c r="O224" s="29"/>
      <c r="P224" s="29"/>
      <c r="Q224" s="29"/>
      <c r="R224" s="39"/>
      <c r="S224" s="39"/>
      <c r="T224" s="29"/>
      <c r="U224" s="29"/>
      <c r="V224" s="29"/>
      <c r="W224" s="215">
        <v>2794.2</v>
      </c>
      <c r="X224" s="50">
        <v>2020</v>
      </c>
      <c r="Y224" s="42"/>
      <c r="Z224" s="42"/>
      <c r="AA224" s="219"/>
      <c r="AB224" s="217" t="s">
        <v>72</v>
      </c>
      <c r="AC224" s="220">
        <v>44132</v>
      </c>
      <c r="AD224" s="220">
        <v>44136</v>
      </c>
      <c r="AE224" s="220">
        <v>45596</v>
      </c>
      <c r="AF224" s="220"/>
      <c r="AG224" s="213"/>
      <c r="AH224" s="27"/>
      <c r="AI224" s="32"/>
      <c r="AJ224" s="49" t="s">
        <v>737</v>
      </c>
      <c r="AK224" s="38"/>
      <c r="AL224" s="32">
        <v>43498</v>
      </c>
      <c r="AM224" s="49" t="s">
        <v>738</v>
      </c>
      <c r="AN224" s="217">
        <v>182921</v>
      </c>
      <c r="AO224" s="49" t="s">
        <v>74</v>
      </c>
      <c r="AP224" s="49">
        <v>840</v>
      </c>
      <c r="AQ224" s="49">
        <v>216</v>
      </c>
      <c r="AR224" s="49">
        <v>14</v>
      </c>
      <c r="AS224" s="49">
        <v>14</v>
      </c>
      <c r="AT224" s="49"/>
      <c r="AU224" s="49">
        <v>2</v>
      </c>
      <c r="AV224" s="18">
        <v>73</v>
      </c>
      <c r="AW224" s="49">
        <v>5.5</v>
      </c>
      <c r="AX224" s="34">
        <v>81.5</v>
      </c>
      <c r="AY224" s="34"/>
      <c r="AZ224" s="34">
        <v>102</v>
      </c>
      <c r="BA224" s="34">
        <v>89</v>
      </c>
      <c r="BB224" s="223">
        <v>1136.21</v>
      </c>
      <c r="BC224" s="215"/>
      <c r="BD224" s="36"/>
      <c r="BE224" s="41"/>
      <c r="BF224" s="49"/>
      <c r="BG224" s="218">
        <v>63.43</v>
      </c>
      <c r="BH224" s="218">
        <v>97.35</v>
      </c>
      <c r="BI224" s="25"/>
    </row>
    <row r="225" spans="1:61" customFormat="1" ht="13.5" customHeight="1" x14ac:dyDescent="0.25">
      <c r="A225" s="49">
        <v>168</v>
      </c>
      <c r="B225" s="49">
        <v>905</v>
      </c>
      <c r="C225" s="275" t="s">
        <v>687</v>
      </c>
      <c r="D225" s="222"/>
      <c r="E225" s="222" t="s">
        <v>739</v>
      </c>
      <c r="F225" s="213" t="s">
        <v>1138</v>
      </c>
      <c r="G225" s="80" t="s">
        <v>985</v>
      </c>
      <c r="H225" s="183">
        <v>23848</v>
      </c>
      <c r="I225" s="49" t="s">
        <v>71</v>
      </c>
      <c r="J225" s="49"/>
      <c r="K225" s="217"/>
      <c r="L225" s="222"/>
      <c r="M225" s="52">
        <v>712</v>
      </c>
      <c r="N225" s="39"/>
      <c r="O225" s="29"/>
      <c r="P225" s="29"/>
      <c r="Q225" s="29"/>
      <c r="R225" s="39"/>
      <c r="S225" s="39"/>
      <c r="T225" s="29"/>
      <c r="U225" s="29"/>
      <c r="V225" s="29"/>
      <c r="W225" s="215">
        <v>2136</v>
      </c>
      <c r="X225" s="50">
        <v>2021</v>
      </c>
      <c r="Y225" s="42"/>
      <c r="Z225" s="42"/>
      <c r="AA225" s="42"/>
      <c r="AB225" s="217" t="s">
        <v>72</v>
      </c>
      <c r="AC225" s="220">
        <v>44483</v>
      </c>
      <c r="AD225" s="220">
        <v>44485</v>
      </c>
      <c r="AE225" s="220">
        <v>45945</v>
      </c>
      <c r="AF225" s="220"/>
      <c r="AG225" s="213"/>
      <c r="AH225" s="27"/>
      <c r="AI225" s="27"/>
      <c r="AJ225" s="80" t="s">
        <v>740</v>
      </c>
      <c r="AK225" s="31"/>
      <c r="AL225" s="32">
        <v>42409</v>
      </c>
      <c r="AM225" s="49" t="s">
        <v>738</v>
      </c>
      <c r="AN225" s="217">
        <v>182921</v>
      </c>
      <c r="AO225" s="49" t="s">
        <v>74</v>
      </c>
      <c r="AP225" s="49">
        <v>840</v>
      </c>
      <c r="AQ225" s="49">
        <v>216</v>
      </c>
      <c r="AR225" s="49">
        <v>15</v>
      </c>
      <c r="AS225" s="49">
        <v>15</v>
      </c>
      <c r="AT225" s="49"/>
      <c r="AU225" s="49">
        <v>2</v>
      </c>
      <c r="AV225" s="18">
        <v>83.75</v>
      </c>
      <c r="AW225" s="49">
        <v>5.5</v>
      </c>
      <c r="AX225" s="34">
        <v>58.4</v>
      </c>
      <c r="AY225" s="216"/>
      <c r="AZ225" s="34">
        <v>96</v>
      </c>
      <c r="BA225" s="34">
        <v>85</v>
      </c>
      <c r="BB225" s="215">
        <v>1136.21</v>
      </c>
      <c r="BC225" s="215"/>
      <c r="BD225" s="36"/>
      <c r="BE225" s="23"/>
      <c r="BF225" s="49"/>
      <c r="BG225" s="25"/>
      <c r="BH225" s="25"/>
      <c r="BI225" s="25"/>
    </row>
    <row r="226" spans="1:61" customFormat="1" ht="13.5" customHeight="1" x14ac:dyDescent="0.25">
      <c r="A226" s="49">
        <v>169</v>
      </c>
      <c r="B226" s="221"/>
      <c r="C226" s="275" t="s">
        <v>687</v>
      </c>
      <c r="D226" s="222"/>
      <c r="E226" s="222" t="s">
        <v>741</v>
      </c>
      <c r="F226" s="213" t="s">
        <v>1138</v>
      </c>
      <c r="G226" s="80" t="s">
        <v>986</v>
      </c>
      <c r="H226" s="183">
        <v>27136</v>
      </c>
      <c r="I226" s="49" t="s">
        <v>71</v>
      </c>
      <c r="J226" s="49"/>
      <c r="K226" s="222"/>
      <c r="L226" s="222"/>
      <c r="M226" s="52">
        <v>348.03</v>
      </c>
      <c r="N226" s="39"/>
      <c r="O226" s="29"/>
      <c r="P226" s="29"/>
      <c r="Q226" s="29"/>
      <c r="R226" s="39"/>
      <c r="S226" s="39"/>
      <c r="T226" s="29"/>
      <c r="U226" s="29"/>
      <c r="V226" s="29"/>
      <c r="W226" s="215">
        <v>1044.0899999999999</v>
      </c>
      <c r="X226" s="50">
        <v>2021</v>
      </c>
      <c r="Y226" s="42"/>
      <c r="Z226" s="42"/>
      <c r="AA226" s="81"/>
      <c r="AB226" s="217" t="s">
        <v>72</v>
      </c>
      <c r="AC226" s="220">
        <v>44344</v>
      </c>
      <c r="AD226" s="220">
        <v>44348</v>
      </c>
      <c r="AE226" s="220">
        <v>45808</v>
      </c>
      <c r="AF226" s="220"/>
      <c r="AG226" s="213"/>
      <c r="AH226" s="27"/>
      <c r="AI226" s="27"/>
      <c r="AJ226" s="49" t="s">
        <v>742</v>
      </c>
      <c r="AK226" s="31"/>
      <c r="AL226" s="72">
        <v>42409</v>
      </c>
      <c r="AM226" s="49" t="s">
        <v>110</v>
      </c>
      <c r="AN226" s="217">
        <v>182921</v>
      </c>
      <c r="AO226" s="49" t="s">
        <v>74</v>
      </c>
      <c r="AP226" s="49">
        <v>840</v>
      </c>
      <c r="AQ226" s="49">
        <v>216</v>
      </c>
      <c r="AR226" s="49">
        <v>16</v>
      </c>
      <c r="AS226" s="49" t="s">
        <v>743</v>
      </c>
      <c r="AT226" s="49"/>
      <c r="AU226" s="49">
        <v>1</v>
      </c>
      <c r="AV226" s="18">
        <v>36.89</v>
      </c>
      <c r="AW226" s="49">
        <v>3</v>
      </c>
      <c r="AX226" s="34">
        <v>9.8699999999999992</v>
      </c>
      <c r="AY226" s="34"/>
      <c r="AZ226" s="34">
        <v>43</v>
      </c>
      <c r="BA226" s="34">
        <v>42</v>
      </c>
      <c r="BB226" s="215">
        <v>526.79</v>
      </c>
      <c r="BC226" s="215"/>
      <c r="BD226" s="36"/>
      <c r="BE226" s="41" t="e">
        <f>+#REF!</f>
        <v>#REF!</v>
      </c>
      <c r="BF226" s="49" t="e">
        <f>+#REF!</f>
        <v>#REF!</v>
      </c>
      <c r="BG226" s="218">
        <v>46.16</v>
      </c>
      <c r="BH226" s="218">
        <v>50.48</v>
      </c>
      <c r="BI226" s="25"/>
    </row>
    <row r="227" spans="1:61" customFormat="1" ht="13.5" customHeight="1" x14ac:dyDescent="0.25">
      <c r="A227" s="49">
        <v>170</v>
      </c>
      <c r="B227" s="49">
        <v>904</v>
      </c>
      <c r="C227" s="275" t="s">
        <v>687</v>
      </c>
      <c r="D227" s="222"/>
      <c r="E227" s="222" t="s">
        <v>744</v>
      </c>
      <c r="F227" s="213" t="s">
        <v>1224</v>
      </c>
      <c r="G227" s="213"/>
      <c r="H227" s="183"/>
      <c r="I227" s="49"/>
      <c r="J227" s="49"/>
      <c r="K227" s="222"/>
      <c r="L227" s="222"/>
      <c r="M227" s="52"/>
      <c r="N227" s="39"/>
      <c r="O227" s="29"/>
      <c r="P227" s="29"/>
      <c r="Q227" s="29"/>
      <c r="R227" s="39"/>
      <c r="S227" s="39"/>
      <c r="T227" s="29"/>
      <c r="U227" s="29"/>
      <c r="V227" s="29"/>
      <c r="W227" s="215"/>
      <c r="X227" s="50"/>
      <c r="Y227" s="42"/>
      <c r="Z227" s="42"/>
      <c r="AA227" s="77"/>
      <c r="AB227" s="217" t="s">
        <v>72</v>
      </c>
      <c r="AC227" s="220"/>
      <c r="AD227" s="220"/>
      <c r="AE227" s="220"/>
      <c r="AF227" s="220"/>
      <c r="AG227" s="213"/>
      <c r="AH227" s="27"/>
      <c r="AI227" s="31"/>
      <c r="AJ227" s="213" t="s">
        <v>745</v>
      </c>
      <c r="AK227" s="49"/>
      <c r="AL227" s="72">
        <v>42409</v>
      </c>
      <c r="AM227" s="49" t="s">
        <v>110</v>
      </c>
      <c r="AN227" s="217">
        <v>182921</v>
      </c>
      <c r="AO227" s="49" t="s">
        <v>74</v>
      </c>
      <c r="AP227" s="49">
        <v>840</v>
      </c>
      <c r="AQ227" s="49">
        <v>216</v>
      </c>
      <c r="AR227" s="49">
        <v>17</v>
      </c>
      <c r="AS227" s="49" t="s">
        <v>746</v>
      </c>
      <c r="AT227" s="49"/>
      <c r="AU227" s="49">
        <v>1</v>
      </c>
      <c r="AV227" s="18">
        <v>74.400000000000006</v>
      </c>
      <c r="AW227" s="49">
        <v>5.5</v>
      </c>
      <c r="AX227" s="34">
        <f>137.2+1.7</f>
        <v>138.89999999999998</v>
      </c>
      <c r="AY227" s="34"/>
      <c r="AZ227" s="34">
        <v>99</v>
      </c>
      <c r="BA227" s="34">
        <v>89</v>
      </c>
      <c r="BB227" s="215">
        <v>965.77</v>
      </c>
      <c r="BC227" s="215"/>
      <c r="BD227" s="25"/>
      <c r="BE227" s="25"/>
      <c r="BF227" s="25"/>
      <c r="BG227" s="218">
        <v>56.66</v>
      </c>
      <c r="BH227" s="218">
        <v>84.14</v>
      </c>
      <c r="BI227" s="25"/>
    </row>
    <row r="228" spans="1:61" customFormat="1" ht="13.5" customHeight="1" x14ac:dyDescent="0.25">
      <c r="A228" s="49">
        <v>171</v>
      </c>
      <c r="B228" s="49">
        <v>675</v>
      </c>
      <c r="C228" s="275" t="s">
        <v>747</v>
      </c>
      <c r="D228" s="222"/>
      <c r="E228" s="222" t="s">
        <v>748</v>
      </c>
      <c r="F228" s="213" t="s">
        <v>1138</v>
      </c>
      <c r="G228" s="213" t="s">
        <v>749</v>
      </c>
      <c r="H228" s="183">
        <v>17259</v>
      </c>
      <c r="I228" s="49" t="s">
        <v>71</v>
      </c>
      <c r="J228" s="222"/>
      <c r="K228" s="222"/>
      <c r="L228" s="222"/>
      <c r="M228" s="52">
        <v>221.62</v>
      </c>
      <c r="N228" s="39"/>
      <c r="O228" s="29"/>
      <c r="P228" s="29"/>
      <c r="Q228" s="29"/>
      <c r="R228" s="39"/>
      <c r="S228" s="39"/>
      <c r="T228" s="29"/>
      <c r="U228" s="29"/>
      <c r="V228" s="29"/>
      <c r="W228" s="215">
        <v>664.86</v>
      </c>
      <c r="X228" s="50">
        <v>2020</v>
      </c>
      <c r="Y228" s="42"/>
      <c r="Z228" s="42"/>
      <c r="AA228" s="42"/>
      <c r="AB228" s="217" t="s">
        <v>72</v>
      </c>
      <c r="AC228" s="220">
        <v>44013</v>
      </c>
      <c r="AD228" s="220">
        <v>44013</v>
      </c>
      <c r="AE228" s="220">
        <v>45473</v>
      </c>
      <c r="AF228" s="220">
        <v>46934</v>
      </c>
      <c r="AG228" s="213" t="s">
        <v>1068</v>
      </c>
      <c r="AH228" s="27">
        <v>44019</v>
      </c>
      <c r="AI228" s="220">
        <v>41091</v>
      </c>
      <c r="AJ228" s="31"/>
      <c r="AK228" s="31"/>
      <c r="AL228" s="100">
        <v>42418</v>
      </c>
      <c r="AM228" s="49" t="s">
        <v>690</v>
      </c>
      <c r="AN228" s="49">
        <v>182921</v>
      </c>
      <c r="AO228" s="49" t="s">
        <v>74</v>
      </c>
      <c r="AP228" s="49">
        <v>840</v>
      </c>
      <c r="AQ228" s="49">
        <v>161</v>
      </c>
      <c r="AR228" s="49">
        <v>1</v>
      </c>
      <c r="AS228" s="49">
        <v>1</v>
      </c>
      <c r="AT228" s="49"/>
      <c r="AU228" s="49">
        <v>1</v>
      </c>
      <c r="AV228" s="18">
        <v>27</v>
      </c>
      <c r="AW228" s="49">
        <v>3</v>
      </c>
      <c r="AX228" s="216"/>
      <c r="AY228" s="216"/>
      <c r="AZ228" s="216"/>
      <c r="BA228" s="216"/>
      <c r="BB228" s="215">
        <v>526.79</v>
      </c>
      <c r="BC228" s="215"/>
      <c r="BD228" s="25"/>
      <c r="BE228" s="25"/>
      <c r="BF228" s="25"/>
      <c r="BG228" s="25"/>
      <c r="BH228" s="25"/>
      <c r="BI228" s="25"/>
    </row>
    <row r="229" spans="1:61" customFormat="1" ht="13.5" customHeight="1" x14ac:dyDescent="0.25">
      <c r="A229" s="49">
        <v>172</v>
      </c>
      <c r="B229" s="49">
        <v>860</v>
      </c>
      <c r="C229" s="275" t="s">
        <v>747</v>
      </c>
      <c r="D229" s="222"/>
      <c r="E229" s="222" t="s">
        <v>750</v>
      </c>
      <c r="F229" s="213" t="s">
        <v>1138</v>
      </c>
      <c r="G229" s="80" t="s">
        <v>1033</v>
      </c>
      <c r="H229" s="183">
        <v>19789</v>
      </c>
      <c r="I229" s="49" t="s">
        <v>71</v>
      </c>
      <c r="J229" s="49"/>
      <c r="K229" s="217"/>
      <c r="L229" s="222"/>
      <c r="M229" s="52">
        <v>605</v>
      </c>
      <c r="N229" s="39"/>
      <c r="O229" s="29"/>
      <c r="P229" s="29"/>
      <c r="Q229" s="29"/>
      <c r="R229" s="39"/>
      <c r="S229" s="39"/>
      <c r="T229" s="29"/>
      <c r="U229" s="29"/>
      <c r="V229" s="29"/>
      <c r="W229" s="164">
        <v>1815</v>
      </c>
      <c r="X229" s="50">
        <v>2022</v>
      </c>
      <c r="Y229" s="42"/>
      <c r="Z229" s="42"/>
      <c r="AA229" s="219"/>
      <c r="AB229" s="217" t="s">
        <v>72</v>
      </c>
      <c r="AC229" s="220">
        <v>44757</v>
      </c>
      <c r="AD229" s="220">
        <v>44774</v>
      </c>
      <c r="AE229" s="220">
        <v>46234</v>
      </c>
      <c r="AF229" s="220">
        <v>47695</v>
      </c>
      <c r="AG229" s="213" t="s">
        <v>1034</v>
      </c>
      <c r="AH229" s="27">
        <v>44782</v>
      </c>
      <c r="AI229" s="72"/>
      <c r="AJ229" s="49" t="s">
        <v>751</v>
      </c>
      <c r="AK229" s="31"/>
      <c r="AL229" s="32">
        <v>42408</v>
      </c>
      <c r="AM229" s="49" t="s">
        <v>690</v>
      </c>
      <c r="AN229" s="217">
        <v>182921</v>
      </c>
      <c r="AO229" s="49" t="s">
        <v>74</v>
      </c>
      <c r="AP229" s="49">
        <v>840</v>
      </c>
      <c r="AQ229" s="49">
        <v>161</v>
      </c>
      <c r="AR229" s="49">
        <v>2</v>
      </c>
      <c r="AS229" s="49">
        <v>2</v>
      </c>
      <c r="AT229" s="49"/>
      <c r="AU229" s="49">
        <v>1</v>
      </c>
      <c r="AV229" s="18">
        <v>58.8</v>
      </c>
      <c r="AW229" s="49">
        <v>4</v>
      </c>
      <c r="AX229" s="34">
        <v>1.44</v>
      </c>
      <c r="AY229" s="34"/>
      <c r="AZ229" s="34">
        <v>64</v>
      </c>
      <c r="BA229" s="34">
        <v>64</v>
      </c>
      <c r="BB229" s="215">
        <v>702.38</v>
      </c>
      <c r="BC229" s="215"/>
      <c r="BD229" s="36"/>
      <c r="BE229" s="41"/>
      <c r="BF229" s="49"/>
      <c r="BG229" s="25"/>
      <c r="BH229" s="25"/>
      <c r="BI229" s="25"/>
    </row>
    <row r="230" spans="1:61" customFormat="1" ht="13.5" customHeight="1" x14ac:dyDescent="0.25">
      <c r="A230" s="49">
        <v>173</v>
      </c>
      <c r="B230" s="49">
        <v>734</v>
      </c>
      <c r="C230" s="275" t="s">
        <v>747</v>
      </c>
      <c r="D230" s="222"/>
      <c r="E230" s="222" t="s">
        <v>752</v>
      </c>
      <c r="F230" s="213" t="s">
        <v>1138</v>
      </c>
      <c r="G230" s="213"/>
      <c r="H230" s="183"/>
      <c r="I230" s="49"/>
      <c r="J230" s="49"/>
      <c r="K230" s="222"/>
      <c r="L230" s="222"/>
      <c r="M230" s="52"/>
      <c r="N230" s="39"/>
      <c r="O230" s="29"/>
      <c r="P230" s="29"/>
      <c r="Q230" s="29"/>
      <c r="R230" s="39"/>
      <c r="S230" s="39"/>
      <c r="T230" s="29"/>
      <c r="U230" s="29"/>
      <c r="V230" s="29"/>
      <c r="W230" s="215"/>
      <c r="X230" s="50"/>
      <c r="Y230" s="42"/>
      <c r="Z230" s="42"/>
      <c r="AA230" s="42"/>
      <c r="AB230" s="217" t="s">
        <v>72</v>
      </c>
      <c r="AC230" s="220"/>
      <c r="AD230" s="220"/>
      <c r="AE230" s="220"/>
      <c r="AF230" s="220"/>
      <c r="AG230" s="213"/>
      <c r="AH230" s="27"/>
      <c r="AI230" s="32"/>
      <c r="AJ230" s="213" t="s">
        <v>753</v>
      </c>
      <c r="AK230" s="31"/>
      <c r="AL230" s="72">
        <v>42418</v>
      </c>
      <c r="AM230" s="49" t="s">
        <v>690</v>
      </c>
      <c r="AN230" s="217">
        <v>182921</v>
      </c>
      <c r="AO230" s="49" t="s">
        <v>74</v>
      </c>
      <c r="AP230" s="49">
        <v>840</v>
      </c>
      <c r="AQ230" s="49">
        <v>161</v>
      </c>
      <c r="AR230" s="49">
        <v>3</v>
      </c>
      <c r="AS230" s="49">
        <v>3</v>
      </c>
      <c r="AT230" s="49"/>
      <c r="AU230" s="49">
        <v>1</v>
      </c>
      <c r="AV230" s="18">
        <v>80.849999999999994</v>
      </c>
      <c r="AW230" s="49">
        <v>5.5</v>
      </c>
      <c r="AX230" s="34">
        <v>17.340000152587891</v>
      </c>
      <c r="AY230" s="34"/>
      <c r="AZ230" s="34">
        <v>89</v>
      </c>
      <c r="BA230" s="34">
        <v>86</v>
      </c>
      <c r="BB230" s="215">
        <v>965.77</v>
      </c>
      <c r="BC230" s="215"/>
      <c r="BD230" s="36">
        <v>43344</v>
      </c>
      <c r="BE230" s="23">
        <v>2880.67</v>
      </c>
      <c r="BF230" s="49">
        <v>4</v>
      </c>
      <c r="BG230" s="25"/>
      <c r="BH230" s="25"/>
      <c r="BI230" s="25"/>
    </row>
    <row r="231" spans="1:61" customFormat="1" ht="13.5" customHeight="1" x14ac:dyDescent="0.25">
      <c r="A231" s="49">
        <v>174</v>
      </c>
      <c r="B231" s="221"/>
      <c r="C231" s="275" t="s">
        <v>747</v>
      </c>
      <c r="D231" s="221"/>
      <c r="E231" s="222" t="s">
        <v>754</v>
      </c>
      <c r="F231" s="213" t="s">
        <v>1138</v>
      </c>
      <c r="G231" s="213" t="s">
        <v>987</v>
      </c>
      <c r="H231" s="183">
        <v>18258</v>
      </c>
      <c r="I231" s="49" t="s">
        <v>988</v>
      </c>
      <c r="J231" s="49"/>
      <c r="K231" s="217"/>
      <c r="L231" s="222"/>
      <c r="M231" s="52">
        <v>400</v>
      </c>
      <c r="N231" s="39"/>
      <c r="O231" s="29"/>
      <c r="P231" s="29"/>
      <c r="Q231" s="29"/>
      <c r="R231" s="39"/>
      <c r="S231" s="39"/>
      <c r="T231" s="29"/>
      <c r="U231" s="29"/>
      <c r="V231" s="29"/>
      <c r="W231" s="215">
        <v>1200</v>
      </c>
      <c r="X231" s="50">
        <v>2021</v>
      </c>
      <c r="Y231" s="42"/>
      <c r="Z231" s="42"/>
      <c r="AA231" s="42"/>
      <c r="AB231" s="217" t="s">
        <v>72</v>
      </c>
      <c r="AC231" s="220">
        <v>44413</v>
      </c>
      <c r="AD231" s="220">
        <v>44409</v>
      </c>
      <c r="AE231" s="220">
        <v>45869</v>
      </c>
      <c r="AF231" s="220"/>
      <c r="AG231" s="213"/>
      <c r="AH231" s="27"/>
      <c r="AI231" s="165"/>
      <c r="AJ231" s="49" t="s">
        <v>755</v>
      </c>
      <c r="AK231" s="31"/>
      <c r="AL231" s="32">
        <v>42408</v>
      </c>
      <c r="AM231" s="49" t="s">
        <v>690</v>
      </c>
      <c r="AN231" s="217">
        <v>182921</v>
      </c>
      <c r="AO231" s="49" t="s">
        <v>74</v>
      </c>
      <c r="AP231" s="49">
        <v>840</v>
      </c>
      <c r="AQ231" s="49">
        <v>161</v>
      </c>
      <c r="AR231" s="49">
        <v>5</v>
      </c>
      <c r="AS231" s="49">
        <v>4</v>
      </c>
      <c r="AT231" s="49"/>
      <c r="AU231" s="49">
        <v>1</v>
      </c>
      <c r="AV231" s="18">
        <v>51.04</v>
      </c>
      <c r="AW231" s="49">
        <v>4</v>
      </c>
      <c r="AX231" s="34">
        <v>1.44</v>
      </c>
      <c r="AY231" s="34"/>
      <c r="AZ231" s="34">
        <v>58</v>
      </c>
      <c r="BA231" s="34">
        <v>58</v>
      </c>
      <c r="BB231" s="215">
        <v>702.38</v>
      </c>
      <c r="BC231" s="215"/>
      <c r="BD231" s="25"/>
      <c r="BE231" s="25"/>
      <c r="BF231" s="25"/>
      <c r="BG231" s="25"/>
      <c r="BH231" s="25"/>
      <c r="BI231" s="25"/>
    </row>
    <row r="232" spans="1:61" customFormat="1" ht="13.5" customHeight="1" x14ac:dyDescent="0.25">
      <c r="A232" s="49">
        <v>175</v>
      </c>
      <c r="B232" s="49">
        <v>758</v>
      </c>
      <c r="C232" s="275" t="s">
        <v>747</v>
      </c>
      <c r="D232" s="222"/>
      <c r="E232" s="222" t="s">
        <v>756</v>
      </c>
      <c r="F232" s="213" t="s">
        <v>1138</v>
      </c>
      <c r="G232" s="80" t="s">
        <v>757</v>
      </c>
      <c r="H232" s="183">
        <v>28570</v>
      </c>
      <c r="I232" s="49" t="s">
        <v>255</v>
      </c>
      <c r="J232" s="49">
        <v>3498605989</v>
      </c>
      <c r="K232" s="217" t="s">
        <v>758</v>
      </c>
      <c r="L232" s="222"/>
      <c r="M232" s="52">
        <v>809.18</v>
      </c>
      <c r="N232" s="239"/>
      <c r="O232" s="29"/>
      <c r="P232" s="29"/>
      <c r="Q232" s="29"/>
      <c r="R232" s="39"/>
      <c r="S232" s="39"/>
      <c r="T232" s="29"/>
      <c r="U232" s="29"/>
      <c r="V232" s="29"/>
      <c r="W232" s="164">
        <v>2427.54</v>
      </c>
      <c r="X232" s="50">
        <v>2022</v>
      </c>
      <c r="Y232" s="42"/>
      <c r="Z232" s="42"/>
      <c r="AA232" s="42"/>
      <c r="AB232" s="217" t="s">
        <v>72</v>
      </c>
      <c r="AC232" s="220">
        <v>44756</v>
      </c>
      <c r="AD232" s="220">
        <v>44774</v>
      </c>
      <c r="AE232" s="220">
        <v>46234</v>
      </c>
      <c r="AF232" s="220">
        <v>47695</v>
      </c>
      <c r="AG232" s="213" t="s">
        <v>1069</v>
      </c>
      <c r="AH232" s="27">
        <v>44781</v>
      </c>
      <c r="AI232" s="220">
        <v>41852</v>
      </c>
      <c r="AJ232" s="49" t="s">
        <v>759</v>
      </c>
      <c r="AK232" s="31"/>
      <c r="AL232" s="72">
        <v>42418</v>
      </c>
      <c r="AM232" s="49" t="s">
        <v>133</v>
      </c>
      <c r="AN232" s="217">
        <v>182921</v>
      </c>
      <c r="AO232" s="49" t="s">
        <v>74</v>
      </c>
      <c r="AP232" s="49">
        <v>840</v>
      </c>
      <c r="AQ232" s="49">
        <v>161</v>
      </c>
      <c r="AR232" s="49">
        <v>6</v>
      </c>
      <c r="AS232" s="49">
        <v>5</v>
      </c>
      <c r="AT232" s="49"/>
      <c r="AU232" s="49">
        <v>2</v>
      </c>
      <c r="AV232" s="18">
        <v>76.709999999999994</v>
      </c>
      <c r="AW232" s="49">
        <v>5</v>
      </c>
      <c r="AX232" s="34">
        <v>10.130000000000001</v>
      </c>
      <c r="AY232" s="34"/>
      <c r="AZ232" s="34">
        <v>82</v>
      </c>
      <c r="BA232" s="34">
        <v>79</v>
      </c>
      <c r="BB232" s="215">
        <v>1032.9100000000001</v>
      </c>
      <c r="BC232" s="166"/>
      <c r="BD232" s="36"/>
      <c r="BE232" s="23"/>
      <c r="BF232" s="49"/>
      <c r="BG232" s="25"/>
      <c r="BH232" s="25"/>
      <c r="BI232" s="25"/>
    </row>
    <row r="233" spans="1:61" customFormat="1" ht="13.5" customHeight="1" x14ac:dyDescent="0.25">
      <c r="A233" s="49">
        <v>176</v>
      </c>
      <c r="B233" s="221">
        <v>811</v>
      </c>
      <c r="C233" s="275" t="s">
        <v>747</v>
      </c>
      <c r="D233" s="222"/>
      <c r="E233" s="222" t="s">
        <v>760</v>
      </c>
      <c r="F233" s="213" t="s">
        <v>1138</v>
      </c>
      <c r="G233" s="80" t="s">
        <v>761</v>
      </c>
      <c r="H233" s="183">
        <v>19458</v>
      </c>
      <c r="I233" s="49" t="s">
        <v>71</v>
      </c>
      <c r="J233" s="49">
        <v>3473880598</v>
      </c>
      <c r="K233" s="217" t="s">
        <v>762</v>
      </c>
      <c r="L233" s="222"/>
      <c r="M233" s="52">
        <v>669.78</v>
      </c>
      <c r="N233" s="39">
        <v>684.95</v>
      </c>
      <c r="O233" s="29"/>
      <c r="P233" s="29"/>
      <c r="Q233" s="29"/>
      <c r="R233" s="39"/>
      <c r="S233" s="39"/>
      <c r="T233" s="29"/>
      <c r="U233" s="29"/>
      <c r="V233" s="29"/>
      <c r="W233" s="164">
        <v>2009.34</v>
      </c>
      <c r="X233" s="50">
        <v>2016</v>
      </c>
      <c r="Y233" s="42"/>
      <c r="Z233" s="42"/>
      <c r="AA233" s="42"/>
      <c r="AB233" s="217" t="s">
        <v>72</v>
      </c>
      <c r="AC233" s="27">
        <v>42520</v>
      </c>
      <c r="AD233" s="220">
        <v>42522</v>
      </c>
      <c r="AE233" s="220">
        <v>43982</v>
      </c>
      <c r="AF233" s="220">
        <v>45443</v>
      </c>
      <c r="AG233" s="213" t="s">
        <v>763</v>
      </c>
      <c r="AH233" s="76">
        <v>42529</v>
      </c>
      <c r="AI233" s="32">
        <v>42522</v>
      </c>
      <c r="AJ233" s="49" t="s">
        <v>764</v>
      </c>
      <c r="AK233" s="31"/>
      <c r="AL233" s="32">
        <v>42408</v>
      </c>
      <c r="AM233" s="49" t="s">
        <v>703</v>
      </c>
      <c r="AN233" s="217">
        <v>182921</v>
      </c>
      <c r="AO233" s="49" t="s">
        <v>74</v>
      </c>
      <c r="AP233" s="49">
        <v>840</v>
      </c>
      <c r="AQ233" s="49">
        <v>161</v>
      </c>
      <c r="AR233" s="49">
        <v>7</v>
      </c>
      <c r="AS233" s="49">
        <v>6</v>
      </c>
      <c r="AT233" s="49"/>
      <c r="AU233" s="49">
        <v>2</v>
      </c>
      <c r="AV233" s="18">
        <v>80.75</v>
      </c>
      <c r="AW233" s="49">
        <v>5</v>
      </c>
      <c r="AX233" s="34">
        <v>11.89</v>
      </c>
      <c r="AY233" s="216"/>
      <c r="AZ233" s="34">
        <v>89</v>
      </c>
      <c r="BA233" s="34">
        <v>85</v>
      </c>
      <c r="BB233" s="215">
        <v>1032.9100000000001</v>
      </c>
      <c r="BC233" s="215"/>
      <c r="BD233" s="25"/>
      <c r="BE233" s="25"/>
      <c r="BF233" s="25"/>
      <c r="BG233" s="25"/>
      <c r="BH233" s="25"/>
      <c r="BI233" s="25"/>
    </row>
    <row r="234" spans="1:61" customFormat="1" ht="13.5" customHeight="1" x14ac:dyDescent="0.25">
      <c r="A234" s="49">
        <v>177</v>
      </c>
      <c r="B234" s="221"/>
      <c r="C234" s="275" t="s">
        <v>747</v>
      </c>
      <c r="D234" s="222"/>
      <c r="E234" s="222" t="s">
        <v>765</v>
      </c>
      <c r="F234" s="213" t="s">
        <v>1138</v>
      </c>
      <c r="G234" s="80" t="s">
        <v>989</v>
      </c>
      <c r="H234" s="183">
        <v>29046</v>
      </c>
      <c r="I234" s="49" t="s">
        <v>71</v>
      </c>
      <c r="J234" s="49"/>
      <c r="K234" s="217"/>
      <c r="L234" s="222"/>
      <c r="M234" s="52">
        <v>732.84</v>
      </c>
      <c r="N234" s="39"/>
      <c r="O234" s="29"/>
      <c r="P234" s="29"/>
      <c r="Q234" s="29"/>
      <c r="R234" s="39"/>
      <c r="S234" s="39"/>
      <c r="T234" s="29"/>
      <c r="U234" s="29"/>
      <c r="V234" s="29"/>
      <c r="W234" s="164">
        <v>2198.52</v>
      </c>
      <c r="X234" s="50">
        <v>2020</v>
      </c>
      <c r="Y234" s="42"/>
      <c r="Z234" s="42"/>
      <c r="AA234" s="42"/>
      <c r="AB234" s="81" t="s">
        <v>72</v>
      </c>
      <c r="AC234" s="220">
        <v>44102</v>
      </c>
      <c r="AD234" s="220">
        <v>44105</v>
      </c>
      <c r="AE234" s="220">
        <v>45565</v>
      </c>
      <c r="AF234" s="220"/>
      <c r="AG234" s="213"/>
      <c r="AH234" s="27"/>
      <c r="AI234" s="27"/>
      <c r="AJ234" s="49" t="s">
        <v>766</v>
      </c>
      <c r="AK234" s="31"/>
      <c r="AL234" s="72">
        <v>42408</v>
      </c>
      <c r="AM234" s="49" t="s">
        <v>66</v>
      </c>
      <c r="AN234" s="217">
        <v>182921</v>
      </c>
      <c r="AO234" s="49" t="s">
        <v>74</v>
      </c>
      <c r="AP234" s="49">
        <v>840</v>
      </c>
      <c r="AQ234" s="49">
        <v>161</v>
      </c>
      <c r="AR234" s="49">
        <v>8</v>
      </c>
      <c r="AS234" s="49">
        <v>7</v>
      </c>
      <c r="AT234" s="49"/>
      <c r="AU234" s="49">
        <v>2</v>
      </c>
      <c r="AV234" s="18">
        <v>73.3</v>
      </c>
      <c r="AW234" s="49">
        <v>5</v>
      </c>
      <c r="AX234" s="34">
        <v>16.600000000000001</v>
      </c>
      <c r="AY234" s="34"/>
      <c r="AZ234" s="34">
        <v>93</v>
      </c>
      <c r="BA234" s="34">
        <v>88</v>
      </c>
      <c r="BB234" s="215">
        <v>1032.9100000000001</v>
      </c>
      <c r="BC234" s="215"/>
      <c r="BD234" s="36"/>
      <c r="BE234" s="23"/>
      <c r="BF234" s="49"/>
      <c r="BG234" s="218">
        <v>44.85</v>
      </c>
      <c r="BH234" s="218">
        <v>100.37</v>
      </c>
      <c r="BI234" s="25"/>
    </row>
    <row r="235" spans="1:61" customFormat="1" ht="13.5" customHeight="1" x14ac:dyDescent="0.25">
      <c r="A235" s="49">
        <v>178</v>
      </c>
      <c r="B235" s="49">
        <v>887</v>
      </c>
      <c r="C235" s="275" t="s">
        <v>747</v>
      </c>
      <c r="D235" s="221" t="s">
        <v>135</v>
      </c>
      <c r="E235" s="222" t="s">
        <v>767</v>
      </c>
      <c r="F235" s="213" t="s">
        <v>1138</v>
      </c>
      <c r="G235" s="213" t="s">
        <v>768</v>
      </c>
      <c r="H235" s="183">
        <v>13887</v>
      </c>
      <c r="I235" s="49" t="s">
        <v>71</v>
      </c>
      <c r="J235" s="49">
        <v>3498050520</v>
      </c>
      <c r="K235" s="222"/>
      <c r="L235" s="222"/>
      <c r="M235" s="52">
        <v>717.36</v>
      </c>
      <c r="N235" s="39">
        <v>723.28</v>
      </c>
      <c r="O235" s="29"/>
      <c r="P235" s="29"/>
      <c r="Q235" s="29"/>
      <c r="R235" s="39"/>
      <c r="S235" s="39"/>
      <c r="T235" s="29"/>
      <c r="U235" s="29"/>
      <c r="V235" s="29"/>
      <c r="W235" s="164">
        <f>1310.68+841.4</f>
        <v>2152.08</v>
      </c>
      <c r="X235" s="50">
        <v>2019</v>
      </c>
      <c r="Y235" s="42"/>
      <c r="Z235" s="42"/>
      <c r="AA235" s="75" t="s">
        <v>769</v>
      </c>
      <c r="AB235" s="217" t="s">
        <v>72</v>
      </c>
      <c r="AC235" s="220">
        <v>43490</v>
      </c>
      <c r="AD235" s="220">
        <v>43466</v>
      </c>
      <c r="AE235" s="220">
        <v>44926</v>
      </c>
      <c r="AF235" s="220">
        <v>46387</v>
      </c>
      <c r="AG235" s="213" t="s">
        <v>770</v>
      </c>
      <c r="AH235" s="27">
        <v>43492</v>
      </c>
      <c r="AI235" s="31"/>
      <c r="AJ235" s="31"/>
      <c r="AK235" s="31"/>
      <c r="AL235" s="32">
        <v>42408</v>
      </c>
      <c r="AM235" s="49" t="s">
        <v>719</v>
      </c>
      <c r="AN235" s="217">
        <v>182921</v>
      </c>
      <c r="AO235" s="49" t="s">
        <v>74</v>
      </c>
      <c r="AP235" s="49">
        <v>840</v>
      </c>
      <c r="AQ235" s="49">
        <v>161</v>
      </c>
      <c r="AR235" s="49">
        <v>9</v>
      </c>
      <c r="AS235" s="49">
        <v>8</v>
      </c>
      <c r="AT235" s="49"/>
      <c r="AU235" s="49">
        <v>2</v>
      </c>
      <c r="AV235" s="18">
        <v>69.8</v>
      </c>
      <c r="AW235" s="49">
        <v>5</v>
      </c>
      <c r="AX235" s="34">
        <v>9.6999999999999993</v>
      </c>
      <c r="AY235" s="216"/>
      <c r="AZ235" s="34">
        <v>83</v>
      </c>
      <c r="BA235" s="34">
        <v>79</v>
      </c>
      <c r="BB235" s="215">
        <v>1032.9100000000001</v>
      </c>
      <c r="BC235" s="215"/>
      <c r="BD235" s="25"/>
      <c r="BE235" s="25"/>
      <c r="BF235" s="25"/>
      <c r="BG235" s="25"/>
      <c r="BH235" s="25"/>
      <c r="BI235" s="25"/>
    </row>
    <row r="236" spans="1:61" customFormat="1" ht="13.5" customHeight="1" x14ac:dyDescent="0.25">
      <c r="A236" s="49">
        <v>179</v>
      </c>
      <c r="B236" s="49">
        <v>940</v>
      </c>
      <c r="C236" s="275" t="s">
        <v>747</v>
      </c>
      <c r="D236" s="221"/>
      <c r="E236" s="222" t="s">
        <v>1225</v>
      </c>
      <c r="F236" s="213" t="s">
        <v>1138</v>
      </c>
      <c r="G236" s="213" t="s">
        <v>771</v>
      </c>
      <c r="H236" s="183">
        <v>13820</v>
      </c>
      <c r="I236" s="49" t="s">
        <v>71</v>
      </c>
      <c r="J236" s="222"/>
      <c r="K236" s="222"/>
      <c r="L236" s="222"/>
      <c r="M236" s="52">
        <v>718.89</v>
      </c>
      <c r="N236" s="39"/>
      <c r="O236" s="39">
        <v>100</v>
      </c>
      <c r="P236" s="39"/>
      <c r="Q236" s="29"/>
      <c r="R236" s="39"/>
      <c r="S236" s="39"/>
      <c r="T236" s="29"/>
      <c r="U236" s="29"/>
      <c r="V236" s="29"/>
      <c r="W236" s="164">
        <f>1448.98+1007.69</f>
        <v>2456.67</v>
      </c>
      <c r="X236" s="50" t="s">
        <v>140</v>
      </c>
      <c r="Y236" s="42"/>
      <c r="Z236" s="42"/>
      <c r="AA236" s="75" t="s">
        <v>772</v>
      </c>
      <c r="AB236" s="217" t="s">
        <v>72</v>
      </c>
      <c r="AC236" s="220">
        <v>43838</v>
      </c>
      <c r="AD236" s="220">
        <v>43831</v>
      </c>
      <c r="AE236" s="220">
        <v>45291</v>
      </c>
      <c r="AF236" s="220">
        <v>46752</v>
      </c>
      <c r="AG236" s="213" t="s">
        <v>773</v>
      </c>
      <c r="AH236" s="27">
        <v>43844</v>
      </c>
      <c r="AI236" s="31"/>
      <c r="AJ236" s="31"/>
      <c r="AK236" s="31"/>
      <c r="AL236" s="32">
        <v>42408</v>
      </c>
      <c r="AM236" s="49" t="s">
        <v>73</v>
      </c>
      <c r="AN236" s="217">
        <v>182921</v>
      </c>
      <c r="AO236" s="49" t="s">
        <v>74</v>
      </c>
      <c r="AP236" s="49">
        <v>840</v>
      </c>
      <c r="AQ236" s="49">
        <v>161</v>
      </c>
      <c r="AR236" s="49">
        <v>10</v>
      </c>
      <c r="AS236" s="49">
        <v>9</v>
      </c>
      <c r="AT236" s="49" t="s">
        <v>361</v>
      </c>
      <c r="AU236" s="49">
        <v>2</v>
      </c>
      <c r="AV236" s="18">
        <v>73.2</v>
      </c>
      <c r="AW236" s="49">
        <v>5</v>
      </c>
      <c r="AX236" s="34">
        <v>11.5</v>
      </c>
      <c r="AY236" s="216"/>
      <c r="AZ236" s="34">
        <v>89</v>
      </c>
      <c r="BA236" s="34">
        <v>85</v>
      </c>
      <c r="BB236" s="215">
        <v>1032.9100000000001</v>
      </c>
      <c r="BC236" s="215"/>
      <c r="BD236" s="25"/>
      <c r="BE236" s="25"/>
      <c r="BF236" s="25"/>
      <c r="BG236" s="25"/>
      <c r="BH236" s="25"/>
      <c r="BI236" s="25"/>
    </row>
    <row r="237" spans="1:61" customFormat="1" ht="13.5" customHeight="1" x14ac:dyDescent="0.25">
      <c r="A237" s="49">
        <v>180</v>
      </c>
      <c r="B237" s="221">
        <v>864</v>
      </c>
      <c r="C237" s="275" t="s">
        <v>747</v>
      </c>
      <c r="D237" s="222"/>
      <c r="E237" s="222" t="s">
        <v>1214</v>
      </c>
      <c r="F237" s="213" t="s">
        <v>1140</v>
      </c>
      <c r="G237" s="80" t="s">
        <v>774</v>
      </c>
      <c r="H237" s="183">
        <v>20724</v>
      </c>
      <c r="I237" s="49" t="s">
        <v>71</v>
      </c>
      <c r="J237" s="49">
        <v>3898209576</v>
      </c>
      <c r="K237" s="217" t="s">
        <v>775</v>
      </c>
      <c r="L237" s="222"/>
      <c r="M237" s="52">
        <v>672.37</v>
      </c>
      <c r="N237" s="39">
        <v>673.92</v>
      </c>
      <c r="O237" s="39">
        <v>100</v>
      </c>
      <c r="P237" s="29"/>
      <c r="Q237" s="29"/>
      <c r="R237" s="39"/>
      <c r="S237" s="39"/>
      <c r="T237" s="29"/>
      <c r="U237" s="29"/>
      <c r="V237" s="29"/>
      <c r="W237" s="164">
        <v>2017.11</v>
      </c>
      <c r="X237" s="50">
        <v>2018</v>
      </c>
      <c r="Y237" s="42"/>
      <c r="Z237" s="42"/>
      <c r="AA237" s="42"/>
      <c r="AB237" s="217" t="s">
        <v>72</v>
      </c>
      <c r="AC237" s="220">
        <v>43368</v>
      </c>
      <c r="AD237" s="220">
        <v>43374</v>
      </c>
      <c r="AE237" s="220">
        <v>44834</v>
      </c>
      <c r="AF237" s="220">
        <v>46295</v>
      </c>
      <c r="AG237" s="213" t="s">
        <v>776</v>
      </c>
      <c r="AH237" s="27">
        <v>43376</v>
      </c>
      <c r="AI237" s="27">
        <v>43374</v>
      </c>
      <c r="AJ237" s="49" t="s">
        <v>777</v>
      </c>
      <c r="AK237" s="31"/>
      <c r="AL237" s="32">
        <v>42408</v>
      </c>
      <c r="AM237" s="49" t="s">
        <v>719</v>
      </c>
      <c r="AN237" s="217">
        <v>182921</v>
      </c>
      <c r="AO237" s="49" t="s">
        <v>74</v>
      </c>
      <c r="AP237" s="49">
        <v>840</v>
      </c>
      <c r="AQ237" s="49">
        <v>161</v>
      </c>
      <c r="AR237" s="49">
        <v>11</v>
      </c>
      <c r="AS237" s="49">
        <v>10</v>
      </c>
      <c r="AT237" s="49"/>
      <c r="AU237" s="49">
        <v>2</v>
      </c>
      <c r="AV237" s="18">
        <v>81.599999999999994</v>
      </c>
      <c r="AW237" s="49">
        <v>5</v>
      </c>
      <c r="AX237" s="34">
        <v>16.649999999999999</v>
      </c>
      <c r="AY237" s="34"/>
      <c r="AZ237" s="34">
        <v>93</v>
      </c>
      <c r="BA237" s="34">
        <v>88</v>
      </c>
      <c r="BB237" s="215">
        <v>1032.9100000000001</v>
      </c>
      <c r="BC237" s="215"/>
      <c r="BD237" s="25"/>
      <c r="BE237" s="25"/>
      <c r="BF237" s="25"/>
      <c r="BG237" s="25"/>
      <c r="BH237" s="25"/>
      <c r="BI237" s="25"/>
    </row>
    <row r="238" spans="1:61" customFormat="1" ht="13.5" customHeight="1" x14ac:dyDescent="0.25">
      <c r="A238" s="49">
        <v>181</v>
      </c>
      <c r="B238" s="49">
        <v>725</v>
      </c>
      <c r="C238" s="275" t="s">
        <v>747</v>
      </c>
      <c r="D238" s="222"/>
      <c r="E238" s="222" t="s">
        <v>778</v>
      </c>
      <c r="F238" s="213" t="s">
        <v>1140</v>
      </c>
      <c r="G238" s="213"/>
      <c r="H238" s="183"/>
      <c r="I238" s="49"/>
      <c r="J238" s="49"/>
      <c r="K238" s="222"/>
      <c r="L238" s="222"/>
      <c r="M238" s="52"/>
      <c r="N238" s="39"/>
      <c r="O238" s="29"/>
      <c r="P238" s="29"/>
      <c r="Q238" s="29"/>
      <c r="R238" s="39"/>
      <c r="S238" s="39"/>
      <c r="T238" s="29"/>
      <c r="U238" s="29"/>
      <c r="V238" s="29"/>
      <c r="W238" s="215"/>
      <c r="X238" s="50"/>
      <c r="Y238" s="42"/>
      <c r="Z238" s="42"/>
      <c r="AA238" s="42"/>
      <c r="AB238" s="217" t="s">
        <v>72</v>
      </c>
      <c r="AC238" s="220"/>
      <c r="AD238" s="220"/>
      <c r="AE238" s="220"/>
      <c r="AF238" s="220"/>
      <c r="AG238" s="213"/>
      <c r="AH238" s="27"/>
      <c r="AI238" s="27"/>
      <c r="AJ238" s="213" t="s">
        <v>779</v>
      </c>
      <c r="AK238" s="31"/>
      <c r="AL238" s="72">
        <v>42418</v>
      </c>
      <c r="AM238" s="49" t="s">
        <v>727</v>
      </c>
      <c r="AN238" s="217">
        <v>182921</v>
      </c>
      <c r="AO238" s="49" t="s">
        <v>74</v>
      </c>
      <c r="AP238" s="49">
        <v>840</v>
      </c>
      <c r="AQ238" s="49">
        <v>161</v>
      </c>
      <c r="AR238" s="49">
        <v>12</v>
      </c>
      <c r="AS238" s="49">
        <v>11</v>
      </c>
      <c r="AT238" s="49"/>
      <c r="AU238" s="49">
        <v>2</v>
      </c>
      <c r="AV238" s="18">
        <v>76.709999999999994</v>
      </c>
      <c r="AW238" s="49">
        <v>5</v>
      </c>
      <c r="AX238" s="34">
        <v>10.130000000000001</v>
      </c>
      <c r="AY238" s="34"/>
      <c r="AZ238" s="34">
        <v>82</v>
      </c>
      <c r="BA238" s="34">
        <v>79</v>
      </c>
      <c r="BB238" s="215">
        <v>1032.9100000000001</v>
      </c>
      <c r="BC238" s="215"/>
      <c r="BD238" s="36"/>
      <c r="BE238" s="23"/>
      <c r="BF238" s="49"/>
      <c r="BG238" s="218">
        <v>53.02</v>
      </c>
      <c r="BH238" s="218">
        <v>81.739999999999995</v>
      </c>
      <c r="BI238" s="25"/>
    </row>
    <row r="239" spans="1:61" customFormat="1" ht="13.5" customHeight="1" x14ac:dyDescent="0.25">
      <c r="A239" s="49">
        <v>182</v>
      </c>
      <c r="B239" s="49">
        <v>933</v>
      </c>
      <c r="C239" s="275" t="s">
        <v>747</v>
      </c>
      <c r="D239" s="222"/>
      <c r="E239" s="222" t="s">
        <v>780</v>
      </c>
      <c r="F239" s="213" t="s">
        <v>1138</v>
      </c>
      <c r="G239" s="213" t="s">
        <v>781</v>
      </c>
      <c r="H239" s="183">
        <v>15354</v>
      </c>
      <c r="I239" s="49" t="s">
        <v>71</v>
      </c>
      <c r="J239" s="222"/>
      <c r="K239" s="222"/>
      <c r="L239" s="222"/>
      <c r="M239" s="52">
        <v>683.46</v>
      </c>
      <c r="N239" s="39"/>
      <c r="O239" s="39"/>
      <c r="P239" s="39"/>
      <c r="Q239" s="29"/>
      <c r="R239" s="39"/>
      <c r="S239" s="39"/>
      <c r="T239" s="29"/>
      <c r="U239" s="29"/>
      <c r="V239" s="29"/>
      <c r="W239" s="164">
        <v>2050.38</v>
      </c>
      <c r="X239" s="50" t="s">
        <v>140</v>
      </c>
      <c r="Y239" s="42"/>
      <c r="Z239" s="42"/>
      <c r="AA239" s="75" t="s">
        <v>782</v>
      </c>
      <c r="AB239" s="217" t="s">
        <v>72</v>
      </c>
      <c r="AC239" s="220">
        <v>43840</v>
      </c>
      <c r="AD239" s="220">
        <v>43831</v>
      </c>
      <c r="AE239" s="220">
        <v>45291</v>
      </c>
      <c r="AF239" s="220">
        <v>46752</v>
      </c>
      <c r="AG239" s="213" t="s">
        <v>783</v>
      </c>
      <c r="AH239" s="27">
        <v>43841</v>
      </c>
      <c r="AI239" s="31"/>
      <c r="AJ239" s="31"/>
      <c r="AK239" s="31"/>
      <c r="AL239" s="150">
        <v>42408</v>
      </c>
      <c r="AM239" s="49" t="s">
        <v>727</v>
      </c>
      <c r="AN239" s="217">
        <v>182921</v>
      </c>
      <c r="AO239" s="49" t="s">
        <v>74</v>
      </c>
      <c r="AP239" s="49">
        <v>840</v>
      </c>
      <c r="AQ239" s="49">
        <v>161</v>
      </c>
      <c r="AR239" s="49">
        <v>13</v>
      </c>
      <c r="AS239" s="49">
        <v>12</v>
      </c>
      <c r="AT239" s="49"/>
      <c r="AU239" s="49">
        <v>2</v>
      </c>
      <c r="AV239" s="18">
        <v>79.89</v>
      </c>
      <c r="AW239" s="49">
        <v>5</v>
      </c>
      <c r="AX239" s="34">
        <v>13.43</v>
      </c>
      <c r="AY239" s="216"/>
      <c r="AZ239" s="34">
        <v>89</v>
      </c>
      <c r="BA239" s="34">
        <v>85</v>
      </c>
      <c r="BB239" s="215">
        <v>1032.9100000000001</v>
      </c>
      <c r="BC239" s="215"/>
      <c r="BD239" s="25"/>
      <c r="BE239" s="25"/>
      <c r="BF239" s="25"/>
      <c r="BG239" s="25"/>
      <c r="BH239" s="25"/>
      <c r="BI239" s="25"/>
    </row>
    <row r="240" spans="1:61" customFormat="1" ht="13.5" customHeight="1" x14ac:dyDescent="0.25">
      <c r="A240" s="49">
        <v>183</v>
      </c>
      <c r="B240" s="49"/>
      <c r="C240" s="275" t="s">
        <v>747</v>
      </c>
      <c r="D240" s="222"/>
      <c r="E240" s="222" t="s">
        <v>784</v>
      </c>
      <c r="F240" s="213" t="s">
        <v>1138</v>
      </c>
      <c r="G240" s="213" t="s">
        <v>990</v>
      </c>
      <c r="H240" s="183">
        <v>29045</v>
      </c>
      <c r="I240" s="49" t="s">
        <v>991</v>
      </c>
      <c r="J240" s="222"/>
      <c r="K240" s="222"/>
      <c r="L240" s="222"/>
      <c r="M240" s="52">
        <v>630.4</v>
      </c>
      <c r="N240" s="39"/>
      <c r="O240" s="39"/>
      <c r="P240" s="39"/>
      <c r="Q240" s="29"/>
      <c r="R240" s="39"/>
      <c r="S240" s="39"/>
      <c r="T240" s="29"/>
      <c r="U240" s="29"/>
      <c r="V240" s="29"/>
      <c r="W240" s="215">
        <v>1891.2</v>
      </c>
      <c r="X240" s="50">
        <v>2021</v>
      </c>
      <c r="Y240" s="42"/>
      <c r="Z240" s="42"/>
      <c r="AA240" s="42"/>
      <c r="AB240" s="305" t="s">
        <v>72</v>
      </c>
      <c r="AC240" s="220">
        <v>44467</v>
      </c>
      <c r="AD240" s="220">
        <v>44470</v>
      </c>
      <c r="AE240" s="220">
        <v>45930</v>
      </c>
      <c r="AF240" s="220"/>
      <c r="AG240" s="213"/>
      <c r="AH240" s="31"/>
      <c r="AI240" s="31"/>
      <c r="AJ240" s="31"/>
      <c r="AK240" s="31"/>
      <c r="AL240" s="100">
        <v>42418</v>
      </c>
      <c r="AM240" s="49" t="s">
        <v>727</v>
      </c>
      <c r="AN240" s="49">
        <v>182921</v>
      </c>
      <c r="AO240" s="49" t="s">
        <v>74</v>
      </c>
      <c r="AP240" s="49">
        <v>840</v>
      </c>
      <c r="AQ240" s="49">
        <v>161</v>
      </c>
      <c r="AR240" s="49">
        <v>14</v>
      </c>
      <c r="AS240" s="49">
        <v>13</v>
      </c>
      <c r="AT240" s="49"/>
      <c r="AU240" s="49">
        <v>2</v>
      </c>
      <c r="AV240" s="18">
        <v>73.3</v>
      </c>
      <c r="AW240" s="49">
        <v>5</v>
      </c>
      <c r="AX240" s="34">
        <v>16.600000000000001</v>
      </c>
      <c r="AY240" s="216"/>
      <c r="AZ240" s="34">
        <v>93</v>
      </c>
      <c r="BA240" s="34">
        <v>88</v>
      </c>
      <c r="BB240" s="215">
        <v>1032.9100000000001</v>
      </c>
      <c r="BC240" s="215"/>
      <c r="BD240" s="36"/>
      <c r="BE240" s="23"/>
      <c r="BF240" s="49"/>
      <c r="BG240" s="25"/>
      <c r="BH240" s="25"/>
      <c r="BI240" s="25"/>
    </row>
    <row r="241" spans="1:61" customFormat="1" ht="13.5" customHeight="1" x14ac:dyDescent="0.25">
      <c r="A241" s="49">
        <v>184</v>
      </c>
      <c r="B241" s="49">
        <v>598</v>
      </c>
      <c r="C241" s="275" t="s">
        <v>747</v>
      </c>
      <c r="D241" s="222"/>
      <c r="E241" s="222" t="s">
        <v>1226</v>
      </c>
      <c r="F241" s="213" t="s">
        <v>1138</v>
      </c>
      <c r="G241" s="213" t="s">
        <v>785</v>
      </c>
      <c r="H241" s="183">
        <v>14165</v>
      </c>
      <c r="I241" s="49" t="s">
        <v>786</v>
      </c>
      <c r="J241" s="49">
        <v>5409610</v>
      </c>
      <c r="K241" s="222"/>
      <c r="L241" s="222"/>
      <c r="M241" s="52">
        <v>978.08</v>
      </c>
      <c r="N241" s="39"/>
      <c r="O241" s="39">
        <v>100</v>
      </c>
      <c r="P241" s="39"/>
      <c r="Q241" s="29"/>
      <c r="R241" s="39"/>
      <c r="S241" s="39"/>
      <c r="T241" s="52"/>
      <c r="U241" s="29"/>
      <c r="V241" s="29"/>
      <c r="W241" s="215">
        <v>2934.24</v>
      </c>
      <c r="X241" s="50">
        <v>2022</v>
      </c>
      <c r="Y241" s="42"/>
      <c r="Z241" s="42"/>
      <c r="AA241" s="42"/>
      <c r="AB241" s="217" t="s">
        <v>72</v>
      </c>
      <c r="AC241" s="220">
        <v>44658</v>
      </c>
      <c r="AD241" s="220">
        <v>44652</v>
      </c>
      <c r="AE241" s="220">
        <v>46112</v>
      </c>
      <c r="AF241" s="220">
        <v>47573</v>
      </c>
      <c r="AG241" s="213" t="s">
        <v>1070</v>
      </c>
      <c r="AH241" s="27">
        <v>44663</v>
      </c>
      <c r="AI241" s="31"/>
      <c r="AJ241" s="31"/>
      <c r="AK241" s="49"/>
      <c r="AL241" s="32">
        <v>42408</v>
      </c>
      <c r="AM241" s="49" t="s">
        <v>181</v>
      </c>
      <c r="AN241" s="217">
        <v>182921</v>
      </c>
      <c r="AO241" s="49" t="s">
        <v>74</v>
      </c>
      <c r="AP241" s="49">
        <v>840</v>
      </c>
      <c r="AQ241" s="49">
        <v>161</v>
      </c>
      <c r="AR241" s="49">
        <v>15</v>
      </c>
      <c r="AS241" s="49">
        <v>14</v>
      </c>
      <c r="AT241" s="49" t="s">
        <v>485</v>
      </c>
      <c r="AU241" s="49">
        <v>2</v>
      </c>
      <c r="AV241" s="18">
        <v>83.45</v>
      </c>
      <c r="AW241" s="49">
        <v>5.5</v>
      </c>
      <c r="AX241" s="34">
        <v>74.22</v>
      </c>
      <c r="AY241" s="34"/>
      <c r="AZ241" s="34">
        <v>108</v>
      </c>
      <c r="BA241" s="34">
        <v>94</v>
      </c>
      <c r="BB241" s="215">
        <v>1136.21</v>
      </c>
      <c r="BC241" s="215"/>
      <c r="BD241" s="25"/>
      <c r="BE241" s="25"/>
      <c r="BF241" s="25"/>
      <c r="BG241" s="25"/>
      <c r="BH241" s="25"/>
      <c r="BI241" s="25"/>
    </row>
    <row r="242" spans="1:61" customFormat="1" ht="13.5" customHeight="1" x14ac:dyDescent="0.25">
      <c r="A242" s="49">
        <v>185</v>
      </c>
      <c r="B242" s="49">
        <v>883</v>
      </c>
      <c r="C242" s="275" t="s">
        <v>747</v>
      </c>
      <c r="D242" s="222"/>
      <c r="E242" s="222" t="s">
        <v>1227</v>
      </c>
      <c r="F242" s="213" t="s">
        <v>1138</v>
      </c>
      <c r="G242" s="213" t="s">
        <v>787</v>
      </c>
      <c r="H242" s="183">
        <v>15618</v>
      </c>
      <c r="I242" s="49" t="s">
        <v>71</v>
      </c>
      <c r="J242" s="222"/>
      <c r="K242" s="222"/>
      <c r="L242" s="222"/>
      <c r="M242" s="52">
        <v>895.4</v>
      </c>
      <c r="N242" s="39">
        <v>902.79</v>
      </c>
      <c r="O242" s="39">
        <v>100</v>
      </c>
      <c r="P242" s="39">
        <v>100.82</v>
      </c>
      <c r="Q242" s="29"/>
      <c r="R242" s="39"/>
      <c r="S242" s="39"/>
      <c r="T242" s="29"/>
      <c r="U242" s="29"/>
      <c r="V242" s="29"/>
      <c r="W242" s="164">
        <v>2686.2</v>
      </c>
      <c r="X242" s="50">
        <v>2019</v>
      </c>
      <c r="Y242" s="42"/>
      <c r="Z242" s="42"/>
      <c r="AA242" s="77" t="s">
        <v>788</v>
      </c>
      <c r="AB242" s="217" t="s">
        <v>72</v>
      </c>
      <c r="AC242" s="220">
        <v>43480</v>
      </c>
      <c r="AD242" s="220">
        <v>43466</v>
      </c>
      <c r="AE242" s="220">
        <v>44926</v>
      </c>
      <c r="AF242" s="220">
        <v>46387</v>
      </c>
      <c r="AG242" s="213" t="s">
        <v>789</v>
      </c>
      <c r="AH242" s="27">
        <v>43483</v>
      </c>
      <c r="AI242" s="31"/>
      <c r="AJ242" s="31"/>
      <c r="AK242" s="31"/>
      <c r="AL242" s="150">
        <v>43485</v>
      </c>
      <c r="AM242" s="49" t="s">
        <v>738</v>
      </c>
      <c r="AN242" s="217">
        <v>182921</v>
      </c>
      <c r="AO242" s="49" t="s">
        <v>74</v>
      </c>
      <c r="AP242" s="49">
        <v>840</v>
      </c>
      <c r="AQ242" s="49">
        <v>161</v>
      </c>
      <c r="AR242" s="49">
        <v>16</v>
      </c>
      <c r="AS242" s="49">
        <v>15</v>
      </c>
      <c r="AT242" s="49" t="s">
        <v>408</v>
      </c>
      <c r="AU242" s="49">
        <v>2</v>
      </c>
      <c r="AV242" s="18">
        <v>76.53</v>
      </c>
      <c r="AW242" s="49">
        <v>5.5</v>
      </c>
      <c r="AX242" s="34">
        <v>64.86</v>
      </c>
      <c r="AY242" s="216"/>
      <c r="AZ242" s="34">
        <v>96</v>
      </c>
      <c r="BA242" s="34">
        <v>85</v>
      </c>
      <c r="BB242" s="215">
        <v>1136.21</v>
      </c>
      <c r="BC242" s="215"/>
      <c r="BD242" s="25"/>
      <c r="BE242" s="25"/>
      <c r="BF242" s="25"/>
      <c r="BG242" s="25"/>
      <c r="BH242" s="25"/>
      <c r="BI242" s="25"/>
    </row>
    <row r="243" spans="1:61" customFormat="1" ht="13.5" customHeight="1" x14ac:dyDescent="0.25">
      <c r="A243" s="49">
        <v>186</v>
      </c>
      <c r="B243" s="49"/>
      <c r="C243" s="275" t="s">
        <v>747</v>
      </c>
      <c r="D243" s="222"/>
      <c r="E243" s="222" t="s">
        <v>790</v>
      </c>
      <c r="F243" s="213" t="s">
        <v>1140</v>
      </c>
      <c r="G243" s="213"/>
      <c r="H243" s="87"/>
      <c r="I243" s="222"/>
      <c r="J243" s="222"/>
      <c r="K243" s="222"/>
      <c r="L243" s="222"/>
      <c r="M243" s="218" t="s">
        <v>1140</v>
      </c>
      <c r="N243" s="39"/>
      <c r="O243" s="29"/>
      <c r="P243" s="29"/>
      <c r="Q243" s="29"/>
      <c r="R243" s="39"/>
      <c r="S243" s="39"/>
      <c r="T243" s="29"/>
      <c r="U243" s="29"/>
      <c r="V243" s="29"/>
      <c r="W243" s="215"/>
      <c r="X243" s="215"/>
      <c r="Y243" s="42"/>
      <c r="Z243" s="42"/>
      <c r="AA243" s="42"/>
      <c r="AB243" s="301" t="s">
        <v>72</v>
      </c>
      <c r="AC243" s="220"/>
      <c r="AD243" s="220"/>
      <c r="AE243" s="220"/>
      <c r="AF243" s="220"/>
      <c r="AG243" s="213"/>
      <c r="AH243" s="31"/>
      <c r="AI243" s="31"/>
      <c r="AJ243" s="49" t="s">
        <v>791</v>
      </c>
      <c r="AK243" s="31"/>
      <c r="AL243" s="100">
        <v>42418</v>
      </c>
      <c r="AM243" s="49" t="s">
        <v>110</v>
      </c>
      <c r="AN243" s="49">
        <v>182921</v>
      </c>
      <c r="AO243" s="49" t="s">
        <v>74</v>
      </c>
      <c r="AP243" s="49">
        <v>840</v>
      </c>
      <c r="AQ243" s="49">
        <v>161</v>
      </c>
      <c r="AR243" s="49">
        <v>17</v>
      </c>
      <c r="AS243" s="49" t="s">
        <v>743</v>
      </c>
      <c r="AT243" s="49"/>
      <c r="AU243" s="49">
        <v>1</v>
      </c>
      <c r="AV243" s="18">
        <v>73.91</v>
      </c>
      <c r="AW243" s="49">
        <v>5.5</v>
      </c>
      <c r="AX243" s="216"/>
      <c r="AY243" s="216"/>
      <c r="AZ243" s="34">
        <v>90</v>
      </c>
      <c r="BA243" s="34">
        <v>88</v>
      </c>
      <c r="BB243" s="215">
        <v>965.77</v>
      </c>
      <c r="BC243" s="215">
        <f>73.91*9.8</f>
        <v>724.31799999999998</v>
      </c>
      <c r="BD243" s="25"/>
      <c r="BE243" s="25"/>
      <c r="BF243" s="25"/>
      <c r="BG243" s="25"/>
      <c r="BH243" s="25"/>
      <c r="BI243" s="25"/>
    </row>
    <row r="244" spans="1:61" customFormat="1" ht="13.5" customHeight="1" x14ac:dyDescent="0.25">
      <c r="A244" s="49">
        <v>187</v>
      </c>
      <c r="B244" s="49"/>
      <c r="C244" s="275" t="s">
        <v>792</v>
      </c>
      <c r="D244" s="222"/>
      <c r="E244" s="222" t="s">
        <v>793</v>
      </c>
      <c r="F244" s="213" t="s">
        <v>1138</v>
      </c>
      <c r="G244" s="213" t="s">
        <v>1133</v>
      </c>
      <c r="H244" s="183">
        <v>23893</v>
      </c>
      <c r="I244" s="49" t="s">
        <v>1134</v>
      </c>
      <c r="J244" s="49"/>
      <c r="K244" s="222"/>
      <c r="L244" s="222"/>
      <c r="M244" s="52">
        <v>463.16</v>
      </c>
      <c r="N244" s="39"/>
      <c r="O244" s="29"/>
      <c r="P244" s="29"/>
      <c r="Q244" s="29"/>
      <c r="R244" s="39"/>
      <c r="S244" s="39"/>
      <c r="T244" s="95"/>
      <c r="U244" s="95"/>
      <c r="V244" s="29"/>
      <c r="W244" s="215">
        <v>1389.48</v>
      </c>
      <c r="X244" s="50">
        <v>2024</v>
      </c>
      <c r="Y244" s="42"/>
      <c r="Z244" s="42"/>
      <c r="AA244" s="219"/>
      <c r="AB244" s="217" t="s">
        <v>72</v>
      </c>
      <c r="AC244" s="220">
        <v>45358</v>
      </c>
      <c r="AD244" s="220">
        <v>45352</v>
      </c>
      <c r="AE244" s="220">
        <v>46812</v>
      </c>
      <c r="AF244" s="220">
        <v>48273</v>
      </c>
      <c r="AG244" s="213" t="s">
        <v>1135</v>
      </c>
      <c r="AH244" s="27">
        <v>45364</v>
      </c>
      <c r="AI244" s="27">
        <v>45352</v>
      </c>
      <c r="AJ244" s="213" t="s">
        <v>992</v>
      </c>
      <c r="AK244" s="31"/>
      <c r="AL244" s="100">
        <v>42418</v>
      </c>
      <c r="AM244" s="49" t="s">
        <v>690</v>
      </c>
      <c r="AN244" s="49">
        <v>182921</v>
      </c>
      <c r="AO244" s="49" t="s">
        <v>74</v>
      </c>
      <c r="AP244" s="49">
        <v>840</v>
      </c>
      <c r="AQ244" s="49">
        <v>161</v>
      </c>
      <c r="AR244" s="49">
        <v>19</v>
      </c>
      <c r="AS244" s="49">
        <v>1</v>
      </c>
      <c r="AT244" s="49"/>
      <c r="AU244" s="49">
        <v>1</v>
      </c>
      <c r="AV244" s="18">
        <v>23.8</v>
      </c>
      <c r="AW244" s="49">
        <v>3</v>
      </c>
      <c r="AX244" s="216"/>
      <c r="AY244" s="216"/>
      <c r="AZ244" s="216"/>
      <c r="BA244" s="216"/>
      <c r="BB244" s="215">
        <v>526.79</v>
      </c>
      <c r="BC244" s="215"/>
      <c r="BD244" s="36"/>
      <c r="BE244" s="23"/>
      <c r="BF244" s="49"/>
      <c r="BG244" s="25"/>
      <c r="BH244" s="25"/>
      <c r="BI244" s="25"/>
    </row>
    <row r="245" spans="1:61" customFormat="1" ht="13.5" customHeight="1" x14ac:dyDescent="0.25">
      <c r="A245" s="49">
        <v>188</v>
      </c>
      <c r="B245" s="221">
        <v>685</v>
      </c>
      <c r="C245" s="275" t="s">
        <v>792</v>
      </c>
      <c r="D245" s="222"/>
      <c r="E245" s="222" t="s">
        <v>794</v>
      </c>
      <c r="F245" s="213" t="s">
        <v>1138</v>
      </c>
      <c r="G245" s="213" t="s">
        <v>795</v>
      </c>
      <c r="H245" s="183">
        <v>16455</v>
      </c>
      <c r="I245" s="49" t="s">
        <v>796</v>
      </c>
      <c r="J245" s="49" t="s">
        <v>797</v>
      </c>
      <c r="K245" s="222"/>
      <c r="L245" s="222"/>
      <c r="M245" s="52">
        <v>638.54999999999995</v>
      </c>
      <c r="N245" s="39"/>
      <c r="O245" s="29"/>
      <c r="P245" s="29"/>
      <c r="Q245" s="29"/>
      <c r="R245" s="39"/>
      <c r="S245" s="39"/>
      <c r="T245" s="29"/>
      <c r="U245" s="29"/>
      <c r="V245" s="29"/>
      <c r="W245" s="215">
        <v>1915.65</v>
      </c>
      <c r="X245" s="50">
        <v>2020</v>
      </c>
      <c r="Y245" s="42"/>
      <c r="Z245" s="42"/>
      <c r="AA245" s="42"/>
      <c r="AB245" s="217" t="s">
        <v>72</v>
      </c>
      <c r="AC245" s="220">
        <v>44081</v>
      </c>
      <c r="AD245" s="220">
        <v>44075</v>
      </c>
      <c r="AE245" s="220">
        <v>45535</v>
      </c>
      <c r="AF245" s="220">
        <v>46996</v>
      </c>
      <c r="AG245" s="213" t="s">
        <v>1071</v>
      </c>
      <c r="AH245" s="27">
        <v>44110</v>
      </c>
      <c r="AI245" s="27">
        <v>41153</v>
      </c>
      <c r="AJ245" s="49" t="s">
        <v>798</v>
      </c>
      <c r="AK245" s="31"/>
      <c r="AL245" s="72">
        <v>42418</v>
      </c>
      <c r="AM245" s="49" t="s">
        <v>690</v>
      </c>
      <c r="AN245" s="217">
        <v>182921</v>
      </c>
      <c r="AO245" s="49" t="s">
        <v>74</v>
      </c>
      <c r="AP245" s="49">
        <v>840</v>
      </c>
      <c r="AQ245" s="49">
        <v>161</v>
      </c>
      <c r="AR245" s="49">
        <v>20</v>
      </c>
      <c r="AS245" s="49">
        <v>2</v>
      </c>
      <c r="AT245" s="49"/>
      <c r="AU245" s="49">
        <v>1</v>
      </c>
      <c r="AV245" s="18">
        <v>58.8</v>
      </c>
      <c r="AW245" s="49">
        <v>4</v>
      </c>
      <c r="AX245" s="34">
        <v>1.44</v>
      </c>
      <c r="AY245" s="34"/>
      <c r="AZ245" s="34">
        <v>64</v>
      </c>
      <c r="BA245" s="34">
        <v>64</v>
      </c>
      <c r="BB245" s="215">
        <v>702.38</v>
      </c>
      <c r="BC245" s="215"/>
      <c r="BD245" s="25"/>
      <c r="BE245" s="25"/>
      <c r="BF245" s="25"/>
      <c r="BG245" s="25"/>
      <c r="BH245" s="25"/>
      <c r="BI245" s="25"/>
    </row>
    <row r="246" spans="1:61" customFormat="1" ht="13.5" customHeight="1" x14ac:dyDescent="0.25">
      <c r="A246" s="49">
        <v>189</v>
      </c>
      <c r="B246" s="49">
        <v>652</v>
      </c>
      <c r="C246" s="275" t="s">
        <v>792</v>
      </c>
      <c r="D246" s="222"/>
      <c r="E246" s="222" t="s">
        <v>1228</v>
      </c>
      <c r="F246" s="213" t="s">
        <v>1138</v>
      </c>
      <c r="G246" s="213" t="s">
        <v>799</v>
      </c>
      <c r="H246" s="183">
        <v>13361</v>
      </c>
      <c r="I246" s="49" t="s">
        <v>71</v>
      </c>
      <c r="J246" s="222"/>
      <c r="K246" s="222"/>
      <c r="L246" s="222"/>
      <c r="M246" s="52">
        <v>421.49</v>
      </c>
      <c r="N246" s="39">
        <v>439.44</v>
      </c>
      <c r="O246" s="39">
        <f>70+11</f>
        <v>81</v>
      </c>
      <c r="P246" s="39">
        <f>72.97+11.47</f>
        <v>84.44</v>
      </c>
      <c r="Q246" s="39"/>
      <c r="R246" s="39">
        <v>646.57000000000005</v>
      </c>
      <c r="S246" s="39"/>
      <c r="T246" s="39">
        <f>87.56+13.76</f>
        <v>101.32000000000001</v>
      </c>
      <c r="U246" s="39"/>
      <c r="V246" s="39"/>
      <c r="W246" s="215">
        <v>1004.98</v>
      </c>
      <c r="X246" s="50">
        <v>2012</v>
      </c>
      <c r="Y246" s="42"/>
      <c r="Z246" s="42"/>
      <c r="AA246" s="219" t="s">
        <v>421</v>
      </c>
      <c r="AB246" s="217" t="s">
        <v>72</v>
      </c>
      <c r="AC246" s="220">
        <v>40909</v>
      </c>
      <c r="AD246" s="220">
        <v>40909</v>
      </c>
      <c r="AE246" s="220">
        <v>42369</v>
      </c>
      <c r="AF246" s="220">
        <v>43830</v>
      </c>
      <c r="AG246" s="213" t="s">
        <v>800</v>
      </c>
      <c r="AH246" s="31"/>
      <c r="AI246" s="31"/>
      <c r="AJ246" s="31"/>
      <c r="AK246" s="31"/>
      <c r="AL246" s="100">
        <v>42418</v>
      </c>
      <c r="AM246" s="49" t="s">
        <v>690</v>
      </c>
      <c r="AN246" s="49">
        <v>182921</v>
      </c>
      <c r="AO246" s="49" t="s">
        <v>74</v>
      </c>
      <c r="AP246" s="49">
        <v>840</v>
      </c>
      <c r="AQ246" s="49">
        <v>161</v>
      </c>
      <c r="AR246" s="49">
        <v>21</v>
      </c>
      <c r="AS246" s="49">
        <v>3</v>
      </c>
      <c r="AT246" s="49" t="s">
        <v>801</v>
      </c>
      <c r="AU246" s="49">
        <v>1</v>
      </c>
      <c r="AV246" s="18">
        <v>53.06</v>
      </c>
      <c r="AW246" s="49">
        <v>4</v>
      </c>
      <c r="AX246" s="34">
        <v>1.85</v>
      </c>
      <c r="AY246" s="216"/>
      <c r="AZ246" s="34">
        <v>62</v>
      </c>
      <c r="BA246" s="34">
        <v>62</v>
      </c>
      <c r="BB246" s="215">
        <v>702.38</v>
      </c>
      <c r="BC246" s="215"/>
      <c r="BD246" s="25"/>
      <c r="BE246" s="25"/>
      <c r="BF246" s="25"/>
      <c r="BG246" s="25"/>
      <c r="BH246" s="25"/>
      <c r="BI246" s="25"/>
    </row>
    <row r="247" spans="1:61" customFormat="1" ht="13.5" customHeight="1" x14ac:dyDescent="0.25">
      <c r="A247" s="49"/>
      <c r="B247" s="49"/>
      <c r="C247" s="275" t="s">
        <v>792</v>
      </c>
      <c r="D247" s="222"/>
      <c r="E247" s="222" t="s">
        <v>802</v>
      </c>
      <c r="F247" s="80" t="s">
        <v>1140</v>
      </c>
      <c r="G247" s="80"/>
      <c r="H247" s="183"/>
      <c r="I247" s="49"/>
      <c r="J247" s="49"/>
      <c r="K247" s="222"/>
      <c r="L247" s="222"/>
      <c r="M247" s="218" t="s">
        <v>1140</v>
      </c>
      <c r="N247" s="39"/>
      <c r="O247" s="29"/>
      <c r="P247" s="29"/>
      <c r="Q247" s="29"/>
      <c r="R247" s="39"/>
      <c r="S247" s="39"/>
      <c r="T247" s="29"/>
      <c r="U247" s="29"/>
      <c r="V247" s="29"/>
      <c r="W247" s="164"/>
      <c r="X247" s="50"/>
      <c r="Y247" s="42"/>
      <c r="Z247" s="42"/>
      <c r="AA247" s="42"/>
      <c r="AB247" s="217" t="s">
        <v>72</v>
      </c>
      <c r="AC247" s="220"/>
      <c r="AD247" s="220"/>
      <c r="AE247" s="220"/>
      <c r="AF247" s="220"/>
      <c r="AG247" s="213"/>
      <c r="AH247" s="27"/>
      <c r="AI247" s="32"/>
      <c r="AJ247" s="49"/>
      <c r="AK247" s="31"/>
      <c r="AL247" s="72">
        <v>42418</v>
      </c>
      <c r="AM247" s="49" t="s">
        <v>803</v>
      </c>
      <c r="AN247" s="217">
        <v>182921</v>
      </c>
      <c r="AO247" s="49" t="s">
        <v>74</v>
      </c>
      <c r="AP247" s="49">
        <v>840</v>
      </c>
      <c r="AQ247" s="49">
        <v>161</v>
      </c>
      <c r="AR247" s="49">
        <v>22</v>
      </c>
      <c r="AS247" s="49">
        <v>4</v>
      </c>
      <c r="AT247" s="49"/>
      <c r="AU247" s="49">
        <v>1</v>
      </c>
      <c r="AV247" s="18"/>
      <c r="AW247" s="49">
        <v>5</v>
      </c>
      <c r="AX247" s="34"/>
      <c r="AY247" s="34"/>
      <c r="AZ247" s="34">
        <v>84</v>
      </c>
      <c r="BA247" s="34">
        <v>83</v>
      </c>
      <c r="BB247" s="215">
        <v>877.98</v>
      </c>
      <c r="BC247" s="166"/>
      <c r="BD247" s="36"/>
      <c r="BE247" s="23"/>
      <c r="BF247" s="49"/>
      <c r="BG247" s="25"/>
      <c r="BH247" s="25"/>
      <c r="BI247" s="25"/>
    </row>
    <row r="248" spans="1:61" customFormat="1" ht="13.5" customHeight="1" x14ac:dyDescent="0.25">
      <c r="A248" s="49">
        <v>190</v>
      </c>
      <c r="B248" s="49"/>
      <c r="C248" s="275" t="s">
        <v>792</v>
      </c>
      <c r="D248" s="222"/>
      <c r="E248" s="222" t="s">
        <v>993</v>
      </c>
      <c r="F248" s="80" t="s">
        <v>1140</v>
      </c>
      <c r="G248" s="213"/>
      <c r="H248" s="183"/>
      <c r="I248" s="49"/>
      <c r="J248" s="222"/>
      <c r="K248" s="222"/>
      <c r="L248" s="222"/>
      <c r="M248" s="218" t="s">
        <v>1140</v>
      </c>
      <c r="N248" s="39"/>
      <c r="O248" s="39"/>
      <c r="P248" s="39"/>
      <c r="Q248" s="29"/>
      <c r="R248" s="39"/>
      <c r="S248" s="39"/>
      <c r="T248" s="29"/>
      <c r="U248" s="29"/>
      <c r="V248" s="29"/>
      <c r="W248" s="164"/>
      <c r="X248" s="50"/>
      <c r="Y248" s="42"/>
      <c r="Z248" s="42"/>
      <c r="AA248" s="77"/>
      <c r="AB248" s="217" t="s">
        <v>72</v>
      </c>
      <c r="AC248" s="220"/>
      <c r="AD248" s="220"/>
      <c r="AE248" s="220"/>
      <c r="AF248" s="220"/>
      <c r="AG248" s="213"/>
      <c r="AH248" s="31"/>
      <c r="AI248" s="31"/>
      <c r="AJ248" s="31"/>
      <c r="AK248" s="31"/>
      <c r="AL248" s="32">
        <v>43486</v>
      </c>
      <c r="AM248" s="49" t="s">
        <v>703</v>
      </c>
      <c r="AN248" s="217">
        <v>182921</v>
      </c>
      <c r="AO248" s="49" t="s">
        <v>74</v>
      </c>
      <c r="AP248" s="49">
        <v>840</v>
      </c>
      <c r="AQ248" s="49">
        <v>161</v>
      </c>
      <c r="AR248" s="49">
        <v>23</v>
      </c>
      <c r="AS248" s="49">
        <v>5</v>
      </c>
      <c r="AT248" s="49"/>
      <c r="AU248" s="49">
        <v>2</v>
      </c>
      <c r="AV248" s="18">
        <v>76.33</v>
      </c>
      <c r="AW248" s="49">
        <v>5</v>
      </c>
      <c r="AX248" s="34">
        <v>10.34</v>
      </c>
      <c r="AY248" s="216"/>
      <c r="AZ248" s="34">
        <v>84</v>
      </c>
      <c r="BA248" s="34">
        <v>81</v>
      </c>
      <c r="BB248" s="215">
        <v>1032.9100000000001</v>
      </c>
      <c r="BC248" s="215"/>
      <c r="BD248" s="36"/>
      <c r="BE248" s="41"/>
      <c r="BF248" s="49"/>
      <c r="BG248" s="25"/>
      <c r="BH248" s="25"/>
      <c r="BI248" s="25"/>
    </row>
    <row r="249" spans="1:61" customFormat="1" ht="13.5" customHeight="1" x14ac:dyDescent="0.25">
      <c r="A249" s="49">
        <v>191</v>
      </c>
      <c r="B249" s="49"/>
      <c r="C249" s="275" t="s">
        <v>792</v>
      </c>
      <c r="D249" s="222"/>
      <c r="E249" s="222" t="s">
        <v>804</v>
      </c>
      <c r="F249" s="213" t="s">
        <v>1138</v>
      </c>
      <c r="G249" s="213" t="s">
        <v>994</v>
      </c>
      <c r="H249" s="183">
        <v>18574</v>
      </c>
      <c r="I249" s="49" t="s">
        <v>995</v>
      </c>
      <c r="J249" s="222"/>
      <c r="K249" s="222"/>
      <c r="L249" s="222"/>
      <c r="M249" s="52">
        <v>697.5</v>
      </c>
      <c r="N249" s="39"/>
      <c r="O249" s="29"/>
      <c r="P249" s="29"/>
      <c r="Q249" s="29"/>
      <c r="R249" s="39"/>
      <c r="S249" s="39"/>
      <c r="T249" s="29"/>
      <c r="U249" s="29"/>
      <c r="V249" s="29"/>
      <c r="W249" s="215">
        <v>2092.5</v>
      </c>
      <c r="X249" s="50">
        <v>2021</v>
      </c>
      <c r="Y249" s="42"/>
      <c r="Z249" s="42"/>
      <c r="AA249" s="42"/>
      <c r="AB249" s="217" t="s">
        <v>72</v>
      </c>
      <c r="AC249" s="220">
        <v>44344</v>
      </c>
      <c r="AD249" s="220">
        <v>44348</v>
      </c>
      <c r="AE249" s="220">
        <v>45808</v>
      </c>
      <c r="AF249" s="220"/>
      <c r="AG249" s="213"/>
      <c r="AH249" s="31"/>
      <c r="AI249" s="31"/>
      <c r="AJ249" s="31"/>
      <c r="AK249" s="31"/>
      <c r="AL249" s="32">
        <v>43536</v>
      </c>
      <c r="AM249" s="49" t="s">
        <v>703</v>
      </c>
      <c r="AN249" s="217">
        <v>182921</v>
      </c>
      <c r="AO249" s="49" t="s">
        <v>74</v>
      </c>
      <c r="AP249" s="49">
        <v>840</v>
      </c>
      <c r="AQ249" s="49">
        <v>161</v>
      </c>
      <c r="AR249" s="49">
        <v>24</v>
      </c>
      <c r="AS249" s="49">
        <v>6</v>
      </c>
      <c r="AT249" s="49"/>
      <c r="AU249" s="49">
        <v>2</v>
      </c>
      <c r="AV249" s="18">
        <v>81.42</v>
      </c>
      <c r="AW249" s="49">
        <v>5</v>
      </c>
      <c r="AX249" s="34">
        <v>11.95</v>
      </c>
      <c r="AY249" s="216"/>
      <c r="AZ249" s="34">
        <v>89</v>
      </c>
      <c r="BA249" s="34">
        <v>85</v>
      </c>
      <c r="BB249" s="215">
        <v>1032.9100000000001</v>
      </c>
      <c r="BC249" s="215"/>
      <c r="BD249" s="36"/>
      <c r="BE249" s="23"/>
      <c r="BF249" s="49"/>
      <c r="BG249" s="25"/>
      <c r="BH249" s="25"/>
      <c r="BI249" s="25"/>
    </row>
    <row r="250" spans="1:61" customFormat="1" ht="13.5" customHeight="1" x14ac:dyDescent="0.25">
      <c r="A250" s="49">
        <v>192</v>
      </c>
      <c r="B250" s="221">
        <v>680</v>
      </c>
      <c r="C250" s="275" t="s">
        <v>792</v>
      </c>
      <c r="D250" s="222"/>
      <c r="E250" s="222" t="s">
        <v>805</v>
      </c>
      <c r="F250" s="213" t="s">
        <v>1138</v>
      </c>
      <c r="G250" s="213" t="s">
        <v>806</v>
      </c>
      <c r="H250" s="183">
        <v>25572</v>
      </c>
      <c r="I250" s="49" t="s">
        <v>71</v>
      </c>
      <c r="J250" s="49">
        <v>3392371607</v>
      </c>
      <c r="K250" s="217" t="s">
        <v>807</v>
      </c>
      <c r="L250" s="222"/>
      <c r="M250" s="52">
        <v>925.77</v>
      </c>
      <c r="N250" s="35"/>
      <c r="O250" s="42"/>
      <c r="P250" s="42"/>
      <c r="Q250" s="29"/>
      <c r="R250" s="39"/>
      <c r="S250" s="39"/>
      <c r="T250" s="29"/>
      <c r="U250" s="29"/>
      <c r="V250" s="29"/>
      <c r="W250" s="215">
        <v>2777.31</v>
      </c>
      <c r="X250" s="50">
        <v>2020</v>
      </c>
      <c r="Y250" s="42"/>
      <c r="Z250" s="42"/>
      <c r="AA250" s="42"/>
      <c r="AB250" s="217" t="s">
        <v>72</v>
      </c>
      <c r="AC250" s="220">
        <v>44097</v>
      </c>
      <c r="AD250" s="220">
        <v>44075</v>
      </c>
      <c r="AE250" s="220">
        <v>45535</v>
      </c>
      <c r="AF250" s="220">
        <v>46996</v>
      </c>
      <c r="AG250" s="213" t="s">
        <v>1072</v>
      </c>
      <c r="AH250" s="102">
        <v>44123</v>
      </c>
      <c r="AI250" s="27">
        <v>41153</v>
      </c>
      <c r="AJ250" s="38" t="s">
        <v>808</v>
      </c>
      <c r="AK250" s="31"/>
      <c r="AL250" s="72">
        <v>42418</v>
      </c>
      <c r="AM250" s="49" t="s">
        <v>809</v>
      </c>
      <c r="AN250" s="49">
        <v>182921</v>
      </c>
      <c r="AO250" s="49" t="s">
        <v>74</v>
      </c>
      <c r="AP250" s="49">
        <v>840</v>
      </c>
      <c r="AQ250" s="49">
        <v>128</v>
      </c>
      <c r="AR250" s="49">
        <v>23</v>
      </c>
      <c r="AS250" s="49">
        <v>7</v>
      </c>
      <c r="AT250" s="49"/>
      <c r="AU250" s="49">
        <v>2</v>
      </c>
      <c r="AV250" s="18">
        <v>81.599999999999994</v>
      </c>
      <c r="AW250" s="49">
        <v>5</v>
      </c>
      <c r="AX250" s="34">
        <v>16.670000000000002</v>
      </c>
      <c r="AY250" s="34"/>
      <c r="AZ250" s="34">
        <v>92</v>
      </c>
      <c r="BA250" s="34">
        <v>87</v>
      </c>
      <c r="BB250" s="215">
        <v>1032.9100000000001</v>
      </c>
      <c r="BC250" s="215"/>
      <c r="BD250" s="36">
        <v>43891</v>
      </c>
      <c r="BE250" s="41">
        <v>3455.8799999999992</v>
      </c>
      <c r="BF250" s="49">
        <v>3</v>
      </c>
      <c r="BG250" s="218">
        <v>52.76</v>
      </c>
      <c r="BH250" s="218">
        <v>109.58</v>
      </c>
      <c r="BI250" s="25"/>
    </row>
    <row r="251" spans="1:61" customFormat="1" ht="13.5" customHeight="1" x14ac:dyDescent="0.25">
      <c r="A251" s="49">
        <v>193</v>
      </c>
      <c r="B251" s="49">
        <v>875</v>
      </c>
      <c r="C251" s="275" t="s">
        <v>792</v>
      </c>
      <c r="D251" s="222"/>
      <c r="E251" s="222" t="s">
        <v>810</v>
      </c>
      <c r="F251" s="213" t="s">
        <v>1138</v>
      </c>
      <c r="G251" s="80" t="s">
        <v>811</v>
      </c>
      <c r="H251" s="183">
        <v>32968</v>
      </c>
      <c r="I251" s="49" t="s">
        <v>71</v>
      </c>
      <c r="J251" s="49">
        <v>3278175361</v>
      </c>
      <c r="K251" s="217" t="s">
        <v>812</v>
      </c>
      <c r="L251" s="222"/>
      <c r="M251" s="52">
        <v>620.03</v>
      </c>
      <c r="N251" s="39">
        <v>625.15</v>
      </c>
      <c r="O251" s="39"/>
      <c r="P251" s="39"/>
      <c r="Q251" s="29"/>
      <c r="R251" s="39"/>
      <c r="S251" s="39"/>
      <c r="T251" s="29"/>
      <c r="U251" s="29"/>
      <c r="V251" s="29"/>
      <c r="W251" s="164">
        <v>1860.09</v>
      </c>
      <c r="X251" s="50">
        <v>2019</v>
      </c>
      <c r="Y251" s="42"/>
      <c r="Z251" s="42"/>
      <c r="AA251" s="42"/>
      <c r="AB251" s="217" t="s">
        <v>72</v>
      </c>
      <c r="AC251" s="220">
        <v>43466</v>
      </c>
      <c r="AD251" s="220">
        <v>43466</v>
      </c>
      <c r="AE251" s="220">
        <v>44926</v>
      </c>
      <c r="AF251" s="220">
        <v>46387</v>
      </c>
      <c r="AG251" s="213" t="s">
        <v>813</v>
      </c>
      <c r="AH251" s="27">
        <v>43466</v>
      </c>
      <c r="AI251" s="27">
        <v>43466</v>
      </c>
      <c r="AJ251" s="49" t="s">
        <v>814</v>
      </c>
      <c r="AK251" s="31"/>
      <c r="AL251" s="32">
        <v>42409</v>
      </c>
      <c r="AM251" s="49" t="s">
        <v>719</v>
      </c>
      <c r="AN251" s="217">
        <v>182921</v>
      </c>
      <c r="AO251" s="49" t="s">
        <v>74</v>
      </c>
      <c r="AP251" s="49">
        <v>840</v>
      </c>
      <c r="AQ251" s="49">
        <v>161</v>
      </c>
      <c r="AR251" s="49">
        <v>501</v>
      </c>
      <c r="AS251" s="49">
        <v>8</v>
      </c>
      <c r="AT251" s="49"/>
      <c r="AU251" s="49">
        <v>2</v>
      </c>
      <c r="AV251" s="18">
        <v>76.709999999999994</v>
      </c>
      <c r="AW251" s="49">
        <v>5</v>
      </c>
      <c r="AX251" s="34">
        <v>9.5</v>
      </c>
      <c r="AY251" s="216"/>
      <c r="AZ251" s="34">
        <v>83</v>
      </c>
      <c r="BA251" s="34">
        <v>80</v>
      </c>
      <c r="BB251" s="215">
        <v>1032.9100000000001</v>
      </c>
      <c r="BC251" s="215"/>
      <c r="BD251" s="25"/>
      <c r="BE251" s="25"/>
      <c r="BF251" s="25"/>
      <c r="BG251" s="25"/>
      <c r="BH251" s="25"/>
      <c r="BI251" s="25"/>
    </row>
    <row r="252" spans="1:61" customFormat="1" ht="13.5" customHeight="1" x14ac:dyDescent="0.25">
      <c r="A252" s="49">
        <v>194</v>
      </c>
      <c r="B252" s="49">
        <v>873</v>
      </c>
      <c r="C252" s="275" t="s">
        <v>792</v>
      </c>
      <c r="D252" s="222"/>
      <c r="E252" s="222" t="s">
        <v>1229</v>
      </c>
      <c r="F252" s="213" t="s">
        <v>1138</v>
      </c>
      <c r="G252" s="213" t="s">
        <v>815</v>
      </c>
      <c r="H252" s="183">
        <v>15601</v>
      </c>
      <c r="I252" s="49" t="s">
        <v>816</v>
      </c>
      <c r="J252" s="222"/>
      <c r="K252" s="217" t="s">
        <v>817</v>
      </c>
      <c r="L252" s="222"/>
      <c r="M252" s="52">
        <v>834.47</v>
      </c>
      <c r="N252" s="39">
        <v>841.35</v>
      </c>
      <c r="O252" s="39">
        <v>100</v>
      </c>
      <c r="P252" s="39">
        <v>100.82</v>
      </c>
      <c r="Q252" s="29"/>
      <c r="R252" s="39"/>
      <c r="S252" s="39"/>
      <c r="T252" s="29"/>
      <c r="U252" s="29"/>
      <c r="V252" s="29"/>
      <c r="W252" s="164">
        <v>2503.41</v>
      </c>
      <c r="X252" s="50" t="s">
        <v>219</v>
      </c>
      <c r="Y252" s="42"/>
      <c r="Z252" s="42"/>
      <c r="AA252" s="77" t="s">
        <v>818</v>
      </c>
      <c r="AB252" s="217" t="s">
        <v>72</v>
      </c>
      <c r="AC252" s="220">
        <v>43466</v>
      </c>
      <c r="AD252" s="220">
        <v>43466</v>
      </c>
      <c r="AE252" s="220">
        <v>44926</v>
      </c>
      <c r="AF252" s="220">
        <v>46387</v>
      </c>
      <c r="AG252" s="303" t="s">
        <v>819</v>
      </c>
      <c r="AH252" s="27">
        <v>43466</v>
      </c>
      <c r="AI252" s="31"/>
      <c r="AJ252" s="31"/>
      <c r="AK252" s="31"/>
      <c r="AL252" s="32">
        <v>42408</v>
      </c>
      <c r="AM252" s="49" t="s">
        <v>152</v>
      </c>
      <c r="AN252" s="217">
        <v>182921</v>
      </c>
      <c r="AO252" s="49" t="s">
        <v>74</v>
      </c>
      <c r="AP252" s="49">
        <v>840</v>
      </c>
      <c r="AQ252" s="49">
        <v>161</v>
      </c>
      <c r="AR252" s="49">
        <v>25</v>
      </c>
      <c r="AS252" s="49">
        <v>9</v>
      </c>
      <c r="AT252" s="49" t="s">
        <v>232</v>
      </c>
      <c r="AU252" s="49">
        <v>2</v>
      </c>
      <c r="AV252" s="18">
        <v>82.55</v>
      </c>
      <c r="AW252" s="49">
        <v>5</v>
      </c>
      <c r="AX252" s="34">
        <v>10.4</v>
      </c>
      <c r="AY252" s="216"/>
      <c r="AZ252" s="34">
        <v>91</v>
      </c>
      <c r="BA252" s="34">
        <v>86</v>
      </c>
      <c r="BB252" s="215">
        <v>1032.9100000000001</v>
      </c>
      <c r="BC252" s="215"/>
      <c r="BD252" s="25"/>
      <c r="BE252" s="25"/>
      <c r="BF252" s="25"/>
      <c r="BG252" s="25"/>
      <c r="BH252" s="25"/>
      <c r="BI252" s="25"/>
    </row>
    <row r="253" spans="1:61" customFormat="1" ht="13.5" customHeight="1" x14ac:dyDescent="0.25">
      <c r="A253" s="49">
        <v>195</v>
      </c>
      <c r="B253" s="221">
        <v>855</v>
      </c>
      <c r="C253" s="275" t="s">
        <v>792</v>
      </c>
      <c r="D253" s="222"/>
      <c r="E253" s="222" t="s">
        <v>820</v>
      </c>
      <c r="F253" s="213" t="s">
        <v>1138</v>
      </c>
      <c r="G253" s="80" t="s">
        <v>996</v>
      </c>
      <c r="H253" s="183">
        <v>24383</v>
      </c>
      <c r="I253" s="49" t="s">
        <v>71</v>
      </c>
      <c r="J253" s="49"/>
      <c r="K253" s="44"/>
      <c r="L253" s="222"/>
      <c r="M253" s="52">
        <v>641.28</v>
      </c>
      <c r="N253" s="39"/>
      <c r="O253" s="39"/>
      <c r="P253" s="39"/>
      <c r="Q253" s="29"/>
      <c r="R253" s="39"/>
      <c r="S253" s="39"/>
      <c r="T253" s="29"/>
      <c r="U253" s="29"/>
      <c r="V253" s="29"/>
      <c r="W253" s="164">
        <v>1923.84</v>
      </c>
      <c r="X253" s="50">
        <v>2021</v>
      </c>
      <c r="Y253" s="42"/>
      <c r="Z253" s="42"/>
      <c r="AA253" s="42"/>
      <c r="AB253" s="217" t="s">
        <v>72</v>
      </c>
      <c r="AC253" s="220">
        <v>44481</v>
      </c>
      <c r="AD253" s="220">
        <v>44485</v>
      </c>
      <c r="AE253" s="220">
        <v>44484</v>
      </c>
      <c r="AF253" s="220"/>
      <c r="AG253" s="213"/>
      <c r="AH253" s="27"/>
      <c r="AI253" s="32"/>
      <c r="AJ253" s="80" t="s">
        <v>821</v>
      </c>
      <c r="AK253" s="31"/>
      <c r="AL253" s="32">
        <v>42408</v>
      </c>
      <c r="AM253" s="49" t="s">
        <v>719</v>
      </c>
      <c r="AN253" s="217">
        <v>182921</v>
      </c>
      <c r="AO253" s="49" t="s">
        <v>74</v>
      </c>
      <c r="AP253" s="49">
        <v>840</v>
      </c>
      <c r="AQ253" s="49">
        <v>161</v>
      </c>
      <c r="AR253" s="49">
        <v>26</v>
      </c>
      <c r="AS253" s="49">
        <v>10</v>
      </c>
      <c r="AT253" s="49"/>
      <c r="AU253" s="49">
        <v>2</v>
      </c>
      <c r="AV253" s="18">
        <v>85.8</v>
      </c>
      <c r="AW253" s="49">
        <v>5</v>
      </c>
      <c r="AX253" s="34">
        <v>15.65</v>
      </c>
      <c r="AY253" s="34"/>
      <c r="AZ253" s="34">
        <v>94</v>
      </c>
      <c r="BA253" s="34">
        <v>89</v>
      </c>
      <c r="BB253" s="215">
        <v>1032.9100000000001</v>
      </c>
      <c r="BC253" s="215"/>
      <c r="BD253" s="36"/>
      <c r="BE253" s="41"/>
      <c r="BF253" s="49"/>
      <c r="BG253" s="25"/>
      <c r="BH253" s="25"/>
      <c r="BI253" s="25"/>
    </row>
    <row r="254" spans="1:61" customFormat="1" ht="13.5" customHeight="1" x14ac:dyDescent="0.25">
      <c r="A254" s="49">
        <v>196</v>
      </c>
      <c r="B254" s="49">
        <v>717</v>
      </c>
      <c r="C254" s="275" t="s">
        <v>792</v>
      </c>
      <c r="D254" s="222"/>
      <c r="E254" s="222" t="s">
        <v>822</v>
      </c>
      <c r="F254" s="213" t="s">
        <v>1138</v>
      </c>
      <c r="G254" s="213" t="s">
        <v>823</v>
      </c>
      <c r="H254" s="183">
        <v>22247</v>
      </c>
      <c r="I254" s="49" t="s">
        <v>71</v>
      </c>
      <c r="J254" s="222"/>
      <c r="K254" s="222"/>
      <c r="L254" s="222"/>
      <c r="M254" s="39">
        <v>564</v>
      </c>
      <c r="N254" s="289"/>
      <c r="O254" s="29"/>
      <c r="P254" s="29"/>
      <c r="Q254" s="29"/>
      <c r="R254" s="39"/>
      <c r="S254" s="39"/>
      <c r="T254" s="29"/>
      <c r="U254" s="29"/>
      <c r="V254" s="29"/>
      <c r="W254" s="215">
        <v>1692</v>
      </c>
      <c r="X254" s="50">
        <v>2021</v>
      </c>
      <c r="Y254" s="42"/>
      <c r="Z254" s="42"/>
      <c r="AA254" s="42"/>
      <c r="AB254" s="217" t="s">
        <v>72</v>
      </c>
      <c r="AC254" s="220">
        <v>44386</v>
      </c>
      <c r="AD254" s="220">
        <v>44378</v>
      </c>
      <c r="AE254" s="220">
        <v>45838</v>
      </c>
      <c r="AF254" s="220">
        <v>47299</v>
      </c>
      <c r="AG254" s="213" t="s">
        <v>1073</v>
      </c>
      <c r="AH254" s="102">
        <v>44398</v>
      </c>
      <c r="AI254" s="220">
        <v>41456</v>
      </c>
      <c r="AJ254" s="31"/>
      <c r="AK254" s="31"/>
      <c r="AL254" s="100">
        <v>42418</v>
      </c>
      <c r="AM254" s="49" t="s">
        <v>727</v>
      </c>
      <c r="AN254" s="49">
        <v>182921</v>
      </c>
      <c r="AO254" s="49" t="s">
        <v>74</v>
      </c>
      <c r="AP254" s="49">
        <v>840</v>
      </c>
      <c r="AQ254" s="49">
        <v>161</v>
      </c>
      <c r="AR254" s="49">
        <v>27</v>
      </c>
      <c r="AS254" s="49">
        <v>11</v>
      </c>
      <c r="AT254" s="49"/>
      <c r="AU254" s="49">
        <v>2</v>
      </c>
      <c r="AV254" s="18">
        <v>62.3</v>
      </c>
      <c r="AW254" s="49">
        <v>5</v>
      </c>
      <c r="AX254" s="34">
        <v>2.8</v>
      </c>
      <c r="AY254" s="216"/>
      <c r="AZ254" s="34">
        <v>82</v>
      </c>
      <c r="BA254" s="34">
        <v>79</v>
      </c>
      <c r="BB254" s="215">
        <v>1032.9100000000001</v>
      </c>
      <c r="BC254" s="215"/>
      <c r="BD254" s="25"/>
      <c r="BE254" s="25"/>
      <c r="BF254" s="25"/>
      <c r="BG254" s="25"/>
      <c r="BH254" s="25"/>
      <c r="BI254" s="25"/>
    </row>
    <row r="255" spans="1:61" customFormat="1" ht="13.5" customHeight="1" x14ac:dyDescent="0.25">
      <c r="A255" s="49">
        <v>197</v>
      </c>
      <c r="B255" s="49">
        <v>884</v>
      </c>
      <c r="C255" s="275" t="s">
        <v>792</v>
      </c>
      <c r="D255" s="222"/>
      <c r="E255" s="222" t="s">
        <v>824</v>
      </c>
      <c r="F255" s="213" t="s">
        <v>1138</v>
      </c>
      <c r="G255" s="213" t="s">
        <v>825</v>
      </c>
      <c r="H255" s="183">
        <v>14222</v>
      </c>
      <c r="I255" s="49" t="s">
        <v>71</v>
      </c>
      <c r="J255" s="222"/>
      <c r="K255" s="217" t="s">
        <v>826</v>
      </c>
      <c r="L255" s="222"/>
      <c r="M255" s="52">
        <v>1065.75</v>
      </c>
      <c r="N255" s="39">
        <v>1074.54</v>
      </c>
      <c r="O255" s="29"/>
      <c r="P255" s="29"/>
      <c r="Q255" s="29"/>
      <c r="R255" s="39"/>
      <c r="S255" s="39"/>
      <c r="T255" s="29"/>
      <c r="U255" s="29"/>
      <c r="V255" s="29"/>
      <c r="W255" s="164">
        <v>3197.25</v>
      </c>
      <c r="X255" s="50" t="s">
        <v>219</v>
      </c>
      <c r="Y255" s="42"/>
      <c r="Z255" s="42"/>
      <c r="AA255" s="77" t="s">
        <v>827</v>
      </c>
      <c r="AB255" s="217" t="s">
        <v>72</v>
      </c>
      <c r="AC255" s="220">
        <v>43487</v>
      </c>
      <c r="AD255" s="220">
        <v>43466</v>
      </c>
      <c r="AE255" s="220">
        <v>44926</v>
      </c>
      <c r="AF255" s="220">
        <v>46387</v>
      </c>
      <c r="AG255" s="213" t="s">
        <v>828</v>
      </c>
      <c r="AH255" s="27">
        <v>43487</v>
      </c>
      <c r="AI255" s="31"/>
      <c r="AJ255" s="31"/>
      <c r="AK255" s="31"/>
      <c r="AL255" s="32">
        <v>43488</v>
      </c>
      <c r="AM255" s="49" t="s">
        <v>727</v>
      </c>
      <c r="AN255" s="217">
        <v>182921</v>
      </c>
      <c r="AO255" s="49" t="s">
        <v>74</v>
      </c>
      <c r="AP255" s="49">
        <v>840</v>
      </c>
      <c r="AQ255" s="49">
        <v>161</v>
      </c>
      <c r="AR255" s="49">
        <v>28</v>
      </c>
      <c r="AS255" s="49">
        <v>12</v>
      </c>
      <c r="AT255" s="49"/>
      <c r="AU255" s="49">
        <v>2</v>
      </c>
      <c r="AV255" s="18">
        <v>104.3</v>
      </c>
      <c r="AW255" s="49">
        <v>5</v>
      </c>
      <c r="AX255" s="34">
        <v>17.8</v>
      </c>
      <c r="AY255" s="216"/>
      <c r="AZ255" s="34">
        <v>88</v>
      </c>
      <c r="BA255" s="34">
        <v>84</v>
      </c>
      <c r="BB255" s="215">
        <v>1032.9100000000001</v>
      </c>
      <c r="BC255" s="215"/>
      <c r="BD255" s="25"/>
      <c r="BE255" s="25"/>
      <c r="BF255" s="25"/>
      <c r="BG255" s="25"/>
      <c r="BH255" s="25"/>
      <c r="BI255" s="25"/>
    </row>
    <row r="256" spans="1:61" customFormat="1" ht="13.5" customHeight="1" x14ac:dyDescent="0.25">
      <c r="A256" s="49">
        <v>198</v>
      </c>
      <c r="B256" s="49">
        <v>693</v>
      </c>
      <c r="C256" s="275" t="s">
        <v>792</v>
      </c>
      <c r="D256" s="222"/>
      <c r="E256" s="222" t="s">
        <v>829</v>
      </c>
      <c r="F256" s="213" t="s">
        <v>1138</v>
      </c>
      <c r="G256" s="213" t="s">
        <v>830</v>
      </c>
      <c r="H256" s="183">
        <v>14843</v>
      </c>
      <c r="I256" s="49" t="s">
        <v>831</v>
      </c>
      <c r="J256" s="49" t="s">
        <v>832</v>
      </c>
      <c r="K256" s="222"/>
      <c r="L256" s="222"/>
      <c r="M256" s="39">
        <v>850.72</v>
      </c>
      <c r="N256" s="289"/>
      <c r="O256" s="29"/>
      <c r="P256" s="29"/>
      <c r="Q256" s="29"/>
      <c r="R256" s="39"/>
      <c r="S256" s="39"/>
      <c r="T256" s="29"/>
      <c r="U256" s="29"/>
      <c r="V256" s="29"/>
      <c r="W256" s="215">
        <v>2552.16</v>
      </c>
      <c r="X256" s="50">
        <v>2021</v>
      </c>
      <c r="Y256" s="42"/>
      <c r="Z256" s="42"/>
      <c r="AA256" s="42"/>
      <c r="AB256" s="217" t="s">
        <v>72</v>
      </c>
      <c r="AC256" s="220">
        <v>44239</v>
      </c>
      <c r="AD256" s="220">
        <v>44228</v>
      </c>
      <c r="AE256" s="220">
        <v>45688</v>
      </c>
      <c r="AF256" s="220">
        <v>47149</v>
      </c>
      <c r="AG256" s="213" t="s">
        <v>1074</v>
      </c>
      <c r="AH256" s="27">
        <v>44246</v>
      </c>
      <c r="AI256" s="31"/>
      <c r="AJ256" s="31"/>
      <c r="AK256" s="31"/>
      <c r="AL256" s="72">
        <v>42418</v>
      </c>
      <c r="AM256" s="49" t="s">
        <v>727</v>
      </c>
      <c r="AN256" s="217">
        <v>182921</v>
      </c>
      <c r="AO256" s="49" t="s">
        <v>74</v>
      </c>
      <c r="AP256" s="49">
        <v>840</v>
      </c>
      <c r="AQ256" s="49">
        <v>161</v>
      </c>
      <c r="AR256" s="49">
        <v>29</v>
      </c>
      <c r="AS256" s="49">
        <v>13</v>
      </c>
      <c r="AT256" s="49"/>
      <c r="AU256" s="49">
        <v>2</v>
      </c>
      <c r="AV256" s="18">
        <v>81.599999999999994</v>
      </c>
      <c r="AW256" s="49">
        <v>5</v>
      </c>
      <c r="AX256" s="34">
        <v>16.68</v>
      </c>
      <c r="AY256" s="34"/>
      <c r="AZ256" s="34">
        <v>93</v>
      </c>
      <c r="BA256" s="34">
        <v>88</v>
      </c>
      <c r="BB256" s="215">
        <v>1032.9100000000001</v>
      </c>
      <c r="BC256" s="215"/>
      <c r="BD256" s="25"/>
      <c r="BE256" s="25"/>
      <c r="BF256" s="25"/>
      <c r="BG256" s="25"/>
      <c r="BH256" s="25"/>
      <c r="BI256" s="25"/>
    </row>
    <row r="257" spans="1:61" customFormat="1" ht="13.5" customHeight="1" x14ac:dyDescent="0.25">
      <c r="A257" s="49">
        <v>199</v>
      </c>
      <c r="B257" s="221">
        <v>900</v>
      </c>
      <c r="C257" s="275" t="s">
        <v>792</v>
      </c>
      <c r="D257" s="222"/>
      <c r="E257" s="222" t="s">
        <v>1230</v>
      </c>
      <c r="F257" s="213" t="s">
        <v>1138</v>
      </c>
      <c r="G257" s="213" t="s">
        <v>833</v>
      </c>
      <c r="H257" s="183">
        <v>15380</v>
      </c>
      <c r="I257" s="49" t="s">
        <v>71</v>
      </c>
      <c r="J257" s="49" t="s">
        <v>834</v>
      </c>
      <c r="K257" s="217" t="s">
        <v>835</v>
      </c>
      <c r="L257" s="222"/>
      <c r="M257" s="74">
        <v>942.66</v>
      </c>
      <c r="N257" s="39">
        <v>944.07</v>
      </c>
      <c r="O257" s="39">
        <v>100</v>
      </c>
      <c r="P257" s="39">
        <v>100.15</v>
      </c>
      <c r="Q257" s="29"/>
      <c r="R257" s="39"/>
      <c r="S257" s="39"/>
      <c r="T257" s="29"/>
      <c r="U257" s="29"/>
      <c r="V257" s="29"/>
      <c r="W257" s="215" t="s">
        <v>836</v>
      </c>
      <c r="X257" s="50" t="s">
        <v>219</v>
      </c>
      <c r="Y257" s="42"/>
      <c r="Z257" s="42"/>
      <c r="AA257" s="77" t="s">
        <v>837</v>
      </c>
      <c r="AB257" s="217" t="s">
        <v>72</v>
      </c>
      <c r="AC257" s="220">
        <v>43559</v>
      </c>
      <c r="AD257" s="220">
        <v>43556</v>
      </c>
      <c r="AE257" s="220">
        <v>45016</v>
      </c>
      <c r="AF257" s="220">
        <v>46477</v>
      </c>
      <c r="AG257" s="213" t="s">
        <v>838</v>
      </c>
      <c r="AH257" s="27">
        <v>43564</v>
      </c>
      <c r="AI257" s="31"/>
      <c r="AJ257" s="31"/>
      <c r="AK257" s="31"/>
      <c r="AL257" s="32">
        <v>43562</v>
      </c>
      <c r="AM257" s="49" t="s">
        <v>181</v>
      </c>
      <c r="AN257" s="217">
        <v>182921</v>
      </c>
      <c r="AO257" s="49" t="s">
        <v>74</v>
      </c>
      <c r="AP257" s="49">
        <v>840</v>
      </c>
      <c r="AQ257" s="49">
        <v>161</v>
      </c>
      <c r="AR257" s="49">
        <v>30</v>
      </c>
      <c r="AS257" s="49">
        <v>14</v>
      </c>
      <c r="AT257" s="49" t="s">
        <v>194</v>
      </c>
      <c r="AU257" s="49">
        <v>2</v>
      </c>
      <c r="AV257" s="18">
        <v>80.3</v>
      </c>
      <c r="AW257" s="49">
        <v>5.5</v>
      </c>
      <c r="AX257" s="34">
        <f>72.1+12.2</f>
        <v>84.3</v>
      </c>
      <c r="AY257" s="34"/>
      <c r="AZ257" s="34">
        <v>104</v>
      </c>
      <c r="BA257" s="34">
        <v>90</v>
      </c>
      <c r="BB257" s="215">
        <v>1136.21</v>
      </c>
      <c r="BC257" s="215"/>
      <c r="BD257" s="36"/>
      <c r="BE257" s="23"/>
      <c r="BF257" s="49"/>
      <c r="BG257" s="218">
        <v>52.85</v>
      </c>
      <c r="BH257" s="218">
        <v>150.69999999999999</v>
      </c>
      <c r="BI257" s="25"/>
    </row>
    <row r="258" spans="1:61" customFormat="1" ht="13.5" customHeight="1" x14ac:dyDescent="0.25">
      <c r="A258" s="49">
        <v>200</v>
      </c>
      <c r="B258" s="49">
        <v>907</v>
      </c>
      <c r="C258" s="275" t="s">
        <v>792</v>
      </c>
      <c r="D258" s="222"/>
      <c r="E258" s="222" t="s">
        <v>839</v>
      </c>
      <c r="F258" s="213" t="s">
        <v>1138</v>
      </c>
      <c r="G258" s="213" t="s">
        <v>840</v>
      </c>
      <c r="H258" s="183">
        <v>14897</v>
      </c>
      <c r="I258" s="49" t="s">
        <v>333</v>
      </c>
      <c r="J258" s="222"/>
      <c r="K258" s="222"/>
      <c r="L258" s="222"/>
      <c r="M258" s="74">
        <v>795.46</v>
      </c>
      <c r="N258" s="39"/>
      <c r="O258" s="29"/>
      <c r="P258" s="29"/>
      <c r="Q258" s="29"/>
      <c r="R258" s="39"/>
      <c r="S258" s="39"/>
      <c r="T258" s="29"/>
      <c r="U258" s="29"/>
      <c r="V258" s="29"/>
      <c r="W258" s="164">
        <v>2386.38</v>
      </c>
      <c r="X258" s="50" t="s">
        <v>219</v>
      </c>
      <c r="Y258" s="42"/>
      <c r="Z258" s="42"/>
      <c r="AA258" s="77" t="s">
        <v>841</v>
      </c>
      <c r="AB258" s="217" t="s">
        <v>72</v>
      </c>
      <c r="AC258" s="220">
        <v>43641</v>
      </c>
      <c r="AD258" s="220">
        <v>43647</v>
      </c>
      <c r="AE258" s="220">
        <v>45107</v>
      </c>
      <c r="AF258" s="220">
        <v>46568</v>
      </c>
      <c r="AG258" s="213" t="s">
        <v>842</v>
      </c>
      <c r="AH258" s="27">
        <v>43652</v>
      </c>
      <c r="AI258" s="31"/>
      <c r="AJ258" s="31"/>
      <c r="AK258" s="31"/>
      <c r="AL258" s="32">
        <v>42408</v>
      </c>
      <c r="AM258" s="49" t="s">
        <v>738</v>
      </c>
      <c r="AN258" s="217">
        <v>182921</v>
      </c>
      <c r="AO258" s="49" t="s">
        <v>74</v>
      </c>
      <c r="AP258" s="49">
        <v>840</v>
      </c>
      <c r="AQ258" s="49">
        <v>161</v>
      </c>
      <c r="AR258" s="49">
        <v>31</v>
      </c>
      <c r="AS258" s="49">
        <v>15</v>
      </c>
      <c r="AT258" s="49"/>
      <c r="AU258" s="49">
        <v>2</v>
      </c>
      <c r="AV258" s="18">
        <v>69</v>
      </c>
      <c r="AW258" s="49">
        <v>5.5</v>
      </c>
      <c r="AX258" s="34">
        <v>37.799999999999997</v>
      </c>
      <c r="AY258" s="216"/>
      <c r="AZ258" s="34">
        <v>97</v>
      </c>
      <c r="BA258" s="34">
        <v>86</v>
      </c>
      <c r="BB258" s="215">
        <v>1136.21</v>
      </c>
      <c r="BC258" s="215"/>
      <c r="BD258" s="25"/>
      <c r="BE258" s="25"/>
      <c r="BF258" s="25"/>
      <c r="BG258" s="25"/>
      <c r="BH258" s="25"/>
      <c r="BI258" s="25"/>
    </row>
    <row r="259" spans="1:61" customFormat="1" ht="13.5" customHeight="1" x14ac:dyDescent="0.25">
      <c r="A259" s="49">
        <v>201</v>
      </c>
      <c r="B259" s="49">
        <v>201</v>
      </c>
      <c r="C259" s="275" t="s">
        <v>792</v>
      </c>
      <c r="D259" s="222"/>
      <c r="E259" s="222" t="s">
        <v>1231</v>
      </c>
      <c r="F259" s="213" t="s">
        <v>1138</v>
      </c>
      <c r="G259" s="213" t="s">
        <v>843</v>
      </c>
      <c r="H259" s="183">
        <v>19047</v>
      </c>
      <c r="I259" s="49" t="s">
        <v>977</v>
      </c>
      <c r="J259" s="222"/>
      <c r="K259" s="217" t="s">
        <v>844</v>
      </c>
      <c r="L259" s="222"/>
      <c r="M259" s="222"/>
      <c r="N259" s="39"/>
      <c r="O259" s="39"/>
      <c r="P259" s="39"/>
      <c r="Q259" s="29"/>
      <c r="R259" s="39"/>
      <c r="S259" s="39">
        <v>477.17</v>
      </c>
      <c r="T259" s="218"/>
      <c r="U259" s="218">
        <v>60.05</v>
      </c>
      <c r="V259" s="29"/>
      <c r="W259" s="215">
        <v>447.36</v>
      </c>
      <c r="X259" s="50">
        <v>2003</v>
      </c>
      <c r="Y259" s="42"/>
      <c r="Z259" s="42"/>
      <c r="AA259" s="219" t="s">
        <v>1079</v>
      </c>
      <c r="AB259" s="217" t="s">
        <v>72</v>
      </c>
      <c r="AC259" s="220">
        <v>37773</v>
      </c>
      <c r="AD259" s="220">
        <v>37773</v>
      </c>
      <c r="AE259" s="220">
        <v>40694</v>
      </c>
      <c r="AF259" s="220">
        <v>40694</v>
      </c>
      <c r="AG259" s="213" t="s">
        <v>845</v>
      </c>
      <c r="AH259" s="27">
        <v>42531</v>
      </c>
      <c r="AI259" s="31"/>
      <c r="AJ259" s="31"/>
      <c r="AK259" s="31"/>
      <c r="AL259" s="100">
        <v>42418</v>
      </c>
      <c r="AM259" s="49" t="s">
        <v>110</v>
      </c>
      <c r="AN259" s="49">
        <v>182921</v>
      </c>
      <c r="AO259" s="49" t="s">
        <v>74</v>
      </c>
      <c r="AP259" s="49">
        <v>840</v>
      </c>
      <c r="AQ259" s="49">
        <v>161</v>
      </c>
      <c r="AR259" s="49">
        <v>32</v>
      </c>
      <c r="AS259" s="49" t="s">
        <v>743</v>
      </c>
      <c r="AT259" s="49" t="s">
        <v>134</v>
      </c>
      <c r="AU259" s="49">
        <v>1</v>
      </c>
      <c r="AV259" s="18">
        <v>82.3</v>
      </c>
      <c r="AW259" s="49">
        <v>5.5</v>
      </c>
      <c r="AX259" s="33"/>
      <c r="AY259" s="33"/>
      <c r="AZ259" s="34">
        <v>92</v>
      </c>
      <c r="BA259" s="34">
        <v>91</v>
      </c>
      <c r="BB259" s="215">
        <v>965.77</v>
      </c>
      <c r="BC259" s="215"/>
      <c r="BD259" s="36">
        <v>43891</v>
      </c>
      <c r="BE259" s="23">
        <v>1299.26</v>
      </c>
      <c r="BF259" s="49">
        <v>2</v>
      </c>
      <c r="BG259" s="25"/>
      <c r="BH259" s="25"/>
      <c r="BI259" s="25"/>
    </row>
    <row r="260" spans="1:61" customFormat="1" ht="13.5" customHeight="1" x14ac:dyDescent="0.25">
      <c r="A260" s="49">
        <v>224</v>
      </c>
      <c r="B260" s="221">
        <v>838</v>
      </c>
      <c r="C260" s="275" t="s">
        <v>846</v>
      </c>
      <c r="D260" s="221" t="s">
        <v>77</v>
      </c>
      <c r="E260" s="222" t="s">
        <v>847</v>
      </c>
      <c r="F260" s="213" t="s">
        <v>1138</v>
      </c>
      <c r="G260" s="213">
        <v>64592261001</v>
      </c>
      <c r="H260" s="183"/>
      <c r="I260" s="49"/>
      <c r="J260" s="132" t="s">
        <v>848</v>
      </c>
      <c r="K260" s="217" t="s">
        <v>849</v>
      </c>
      <c r="L260" s="28" t="s">
        <v>850</v>
      </c>
      <c r="M260" s="179">
        <v>3075</v>
      </c>
      <c r="N260" s="39">
        <v>3116.81</v>
      </c>
      <c r="O260" s="29"/>
      <c r="P260" s="29"/>
      <c r="Q260" s="29"/>
      <c r="R260" s="29"/>
      <c r="S260" s="29"/>
      <c r="T260" s="29"/>
      <c r="U260" s="29"/>
      <c r="V260" s="29"/>
      <c r="W260" s="230">
        <f>2745.47+6479.53</f>
        <v>9225</v>
      </c>
      <c r="X260" s="50">
        <v>2017</v>
      </c>
      <c r="Y260" s="74">
        <v>27675</v>
      </c>
      <c r="Z260" s="51">
        <v>46296</v>
      </c>
      <c r="AA260" s="42" t="s">
        <v>851</v>
      </c>
      <c r="AB260" s="217" t="s">
        <v>852</v>
      </c>
      <c r="AC260" s="220">
        <v>43032</v>
      </c>
      <c r="AD260" s="220">
        <v>42993</v>
      </c>
      <c r="AE260" s="220">
        <v>46279</v>
      </c>
      <c r="AF260" s="220">
        <v>49566</v>
      </c>
      <c r="AG260" s="213" t="s">
        <v>853</v>
      </c>
      <c r="AH260" s="27">
        <v>43032</v>
      </c>
      <c r="AI260" s="27">
        <v>40071</v>
      </c>
      <c r="AJ260" s="49" t="s">
        <v>854</v>
      </c>
      <c r="AK260" s="217"/>
      <c r="AL260" s="32">
        <v>40337</v>
      </c>
      <c r="AM260" s="49" t="s">
        <v>125</v>
      </c>
      <c r="AN260" s="217">
        <v>88697</v>
      </c>
      <c r="AO260" s="49" t="s">
        <v>855</v>
      </c>
      <c r="AP260" s="49">
        <v>475</v>
      </c>
      <c r="AQ260" s="49">
        <v>129</v>
      </c>
      <c r="AR260" s="49">
        <v>515</v>
      </c>
      <c r="AS260" s="49">
        <v>1</v>
      </c>
      <c r="AT260" s="49"/>
      <c r="AU260" s="49">
        <v>2</v>
      </c>
      <c r="AV260" s="18"/>
      <c r="AW260" s="49">
        <v>6.5</v>
      </c>
      <c r="AX260" s="33"/>
      <c r="AY260" s="33"/>
      <c r="AZ260" s="33"/>
      <c r="BA260" s="33"/>
      <c r="BB260" s="35">
        <v>5166</v>
      </c>
      <c r="BC260" s="223"/>
      <c r="BD260" s="36"/>
      <c r="BE260" s="23"/>
      <c r="BF260" s="49"/>
      <c r="BG260" s="218">
        <v>58.38</v>
      </c>
      <c r="BH260" s="25"/>
      <c r="BI260" s="25"/>
    </row>
    <row r="261" spans="1:61" customFormat="1" ht="13.5" customHeight="1" x14ac:dyDescent="0.25">
      <c r="A261" s="49">
        <v>10</v>
      </c>
      <c r="B261" s="221">
        <v>584</v>
      </c>
      <c r="C261" s="275" t="s">
        <v>856</v>
      </c>
      <c r="D261" s="221" t="s">
        <v>493</v>
      </c>
      <c r="E261" s="222" t="s">
        <v>857</v>
      </c>
      <c r="F261" s="213" t="s">
        <v>1138</v>
      </c>
      <c r="G261" s="213">
        <v>13210001007</v>
      </c>
      <c r="H261" s="183"/>
      <c r="I261" s="49"/>
      <c r="J261" s="222"/>
      <c r="K261" s="217" t="s">
        <v>858</v>
      </c>
      <c r="L261" s="49" t="s">
        <v>859</v>
      </c>
      <c r="M261" s="74">
        <v>10480</v>
      </c>
      <c r="N261" s="39"/>
      <c r="O261" s="29"/>
      <c r="P261" s="29"/>
      <c r="Q261" s="29"/>
      <c r="R261" s="29"/>
      <c r="S261" s="29"/>
      <c r="T261" s="29"/>
      <c r="U261" s="29"/>
      <c r="V261" s="29"/>
      <c r="W261" s="218">
        <v>20960</v>
      </c>
      <c r="X261" s="24">
        <v>2011</v>
      </c>
      <c r="Y261" s="42"/>
      <c r="Z261" s="42"/>
      <c r="AA261" s="42"/>
      <c r="AB261" s="217" t="s">
        <v>106</v>
      </c>
      <c r="AC261" s="220">
        <v>40689</v>
      </c>
      <c r="AD261" s="220">
        <v>40603</v>
      </c>
      <c r="AE261" s="220">
        <v>42794</v>
      </c>
      <c r="AF261" s="220">
        <v>44985</v>
      </c>
      <c r="AG261" s="213" t="s">
        <v>860</v>
      </c>
      <c r="AH261" s="27">
        <v>40707</v>
      </c>
      <c r="AI261" s="31"/>
      <c r="AJ261" s="49" t="s">
        <v>534</v>
      </c>
      <c r="AK261" s="213"/>
      <c r="AL261" s="32">
        <v>42425</v>
      </c>
      <c r="AM261" s="49" t="s">
        <v>861</v>
      </c>
      <c r="AN261" s="217">
        <v>1803298</v>
      </c>
      <c r="AO261" s="49" t="s">
        <v>109</v>
      </c>
      <c r="AP261" s="49">
        <v>486</v>
      </c>
      <c r="AQ261" s="49">
        <v>24</v>
      </c>
      <c r="AR261" s="49"/>
      <c r="AS261" s="49"/>
      <c r="AT261" s="49"/>
      <c r="AU261" s="49">
        <v>9</v>
      </c>
      <c r="AV261" s="18">
        <v>338.4</v>
      </c>
      <c r="AW261" s="49"/>
      <c r="AX261" s="33"/>
      <c r="AY261" s="34">
        <v>103</v>
      </c>
      <c r="AZ261" s="33"/>
      <c r="BA261" s="33"/>
      <c r="BB261" s="35">
        <v>11064.57</v>
      </c>
      <c r="BC261" s="35"/>
      <c r="BD261" s="36">
        <v>43862</v>
      </c>
      <c r="BE261" s="23">
        <v>33377.26</v>
      </c>
      <c r="BF261" s="49">
        <v>3</v>
      </c>
      <c r="BG261" s="218">
        <v>40.97</v>
      </c>
      <c r="BH261" s="25"/>
      <c r="BI261" s="25"/>
    </row>
    <row r="262" spans="1:61" customFormat="1" ht="13.5" customHeight="1" x14ac:dyDescent="0.25">
      <c r="A262" s="49">
        <v>17</v>
      </c>
      <c r="B262" s="49"/>
      <c r="C262" s="275" t="s">
        <v>856</v>
      </c>
      <c r="D262" s="221" t="s">
        <v>862</v>
      </c>
      <c r="E262" s="222" t="s">
        <v>863</v>
      </c>
      <c r="F262" s="213" t="s">
        <v>1140</v>
      </c>
      <c r="G262" s="213"/>
      <c r="H262" s="87"/>
      <c r="I262" s="222"/>
      <c r="J262" s="222"/>
      <c r="K262" s="222"/>
      <c r="L262" s="222"/>
      <c r="M262" s="218" t="s">
        <v>1140</v>
      </c>
      <c r="N262" s="39"/>
      <c r="O262" s="29"/>
      <c r="P262" s="29"/>
      <c r="Q262" s="29"/>
      <c r="R262" s="29"/>
      <c r="S262" s="41"/>
      <c r="T262" s="41"/>
      <c r="U262" s="41"/>
      <c r="V262" s="29"/>
      <c r="W262" s="215"/>
      <c r="X262" s="215"/>
      <c r="Y262" s="42"/>
      <c r="Z262" s="42"/>
      <c r="AA262" s="42"/>
      <c r="AB262" s="253" t="s">
        <v>72</v>
      </c>
      <c r="AC262" s="220"/>
      <c r="AD262" s="220"/>
      <c r="AE262" s="220"/>
      <c r="AF262" s="220"/>
      <c r="AG262" s="213"/>
      <c r="AH262" s="31"/>
      <c r="AI262" s="31"/>
      <c r="AJ262" s="31"/>
      <c r="AK262" s="213"/>
      <c r="AL262" s="93">
        <v>43049</v>
      </c>
      <c r="AM262" s="49" t="s">
        <v>152</v>
      </c>
      <c r="AN262" s="217">
        <v>2213318</v>
      </c>
      <c r="AO262" s="49" t="s">
        <v>74</v>
      </c>
      <c r="AP262" s="49">
        <v>486</v>
      </c>
      <c r="AQ262" s="49">
        <v>24</v>
      </c>
      <c r="AR262" s="49">
        <v>502</v>
      </c>
      <c r="AS262" s="49">
        <v>2</v>
      </c>
      <c r="AT262" s="49"/>
      <c r="AU262" s="49">
        <v>4</v>
      </c>
      <c r="AV262" s="18">
        <v>94.3</v>
      </c>
      <c r="AW262" s="49">
        <v>6</v>
      </c>
      <c r="AX262" s="216"/>
      <c r="AY262" s="216"/>
      <c r="AZ262" s="34">
        <v>94</v>
      </c>
      <c r="BA262" s="34">
        <v>94</v>
      </c>
      <c r="BB262" s="35">
        <v>2432.5100000000002</v>
      </c>
      <c r="BC262" s="35"/>
      <c r="BD262" s="36"/>
      <c r="BE262" s="23"/>
      <c r="BF262" s="49"/>
      <c r="BG262" s="49"/>
      <c r="BH262" s="49"/>
      <c r="BI262" s="49"/>
    </row>
    <row r="263" spans="1:61" customFormat="1" ht="13.5" customHeight="1" x14ac:dyDescent="0.25">
      <c r="A263" s="49">
        <v>18</v>
      </c>
      <c r="B263" s="221">
        <v>752</v>
      </c>
      <c r="C263" s="275" t="s">
        <v>856</v>
      </c>
      <c r="D263" s="221" t="s">
        <v>77</v>
      </c>
      <c r="E263" s="222" t="s">
        <v>864</v>
      </c>
      <c r="F263" s="213" t="s">
        <v>1138</v>
      </c>
      <c r="G263" s="213" t="s">
        <v>865</v>
      </c>
      <c r="H263" s="183">
        <v>16963</v>
      </c>
      <c r="I263" s="49" t="s">
        <v>71</v>
      </c>
      <c r="J263" s="49" t="s">
        <v>866</v>
      </c>
      <c r="K263" s="222"/>
      <c r="L263" s="222"/>
      <c r="M263" s="74">
        <v>1999.37</v>
      </c>
      <c r="N263" s="39">
        <v>2044.68</v>
      </c>
      <c r="O263" s="29"/>
      <c r="P263" s="29"/>
      <c r="Q263" s="41">
        <v>169.91</v>
      </c>
      <c r="R263" s="29"/>
      <c r="S263" s="41"/>
      <c r="T263" s="41"/>
      <c r="U263" s="41"/>
      <c r="V263" s="29"/>
      <c r="W263" s="215">
        <v>5998.11</v>
      </c>
      <c r="X263" s="50">
        <v>2014</v>
      </c>
      <c r="Y263" s="42"/>
      <c r="Z263" s="42"/>
      <c r="AA263" s="219" t="s">
        <v>867</v>
      </c>
      <c r="AB263" s="217" t="s">
        <v>72</v>
      </c>
      <c r="AC263" s="220">
        <v>41810</v>
      </c>
      <c r="AD263" s="220">
        <v>41791</v>
      </c>
      <c r="AE263" s="220">
        <v>43251</v>
      </c>
      <c r="AF263" s="220">
        <v>44712</v>
      </c>
      <c r="AG263" s="213" t="s">
        <v>868</v>
      </c>
      <c r="AH263" s="27">
        <v>41814</v>
      </c>
      <c r="AI263" s="27">
        <v>29312</v>
      </c>
      <c r="AJ263" s="31"/>
      <c r="AK263" s="213"/>
      <c r="AL263" s="93">
        <v>42425</v>
      </c>
      <c r="AM263" s="49" t="s">
        <v>152</v>
      </c>
      <c r="AN263" s="217">
        <v>2213318</v>
      </c>
      <c r="AO263" s="49" t="s">
        <v>74</v>
      </c>
      <c r="AP263" s="49">
        <v>486</v>
      </c>
      <c r="AQ263" s="49">
        <v>24</v>
      </c>
      <c r="AR263" s="49">
        <v>503</v>
      </c>
      <c r="AS263" s="49">
        <v>3</v>
      </c>
      <c r="AT263" s="49"/>
      <c r="AU263" s="49">
        <v>4</v>
      </c>
      <c r="AV263" s="18">
        <v>135.19999999999999</v>
      </c>
      <c r="AW263" s="49">
        <v>6</v>
      </c>
      <c r="AX263" s="34">
        <v>1.0900000000000001</v>
      </c>
      <c r="AY263" s="34"/>
      <c r="AZ263" s="34">
        <v>138</v>
      </c>
      <c r="BA263" s="34">
        <v>138</v>
      </c>
      <c r="BB263" s="215">
        <v>2432.5100000000002</v>
      </c>
      <c r="BC263" s="215"/>
      <c r="BD263" s="25"/>
      <c r="BE263" s="25"/>
      <c r="BF263" s="25"/>
      <c r="BG263" s="49"/>
      <c r="BH263" s="49"/>
      <c r="BI263" s="49"/>
    </row>
    <row r="264" spans="1:61" customFormat="1" ht="13.5" customHeight="1" x14ac:dyDescent="0.25">
      <c r="A264" s="49">
        <v>19</v>
      </c>
      <c r="B264" s="49"/>
      <c r="C264" s="275" t="s">
        <v>856</v>
      </c>
      <c r="D264" s="221" t="s">
        <v>862</v>
      </c>
      <c r="E264" s="222" t="s">
        <v>869</v>
      </c>
      <c r="F264" s="213" t="s">
        <v>1138</v>
      </c>
      <c r="G264" s="213">
        <v>13660241004</v>
      </c>
      <c r="H264" s="87"/>
      <c r="I264" s="28"/>
      <c r="J264" s="222"/>
      <c r="K264" s="217" t="s">
        <v>1085</v>
      </c>
      <c r="L264" s="28" t="s">
        <v>1086</v>
      </c>
      <c r="M264" s="74">
        <v>2200.96</v>
      </c>
      <c r="N264" s="39"/>
      <c r="O264" s="29"/>
      <c r="P264" s="29"/>
      <c r="Q264" s="29"/>
      <c r="R264" s="218"/>
      <c r="S264" s="41"/>
      <c r="T264" s="41"/>
      <c r="U264" s="41"/>
      <c r="V264" s="29"/>
      <c r="W264" s="215">
        <v>6602.88</v>
      </c>
      <c r="X264" s="50">
        <v>2023</v>
      </c>
      <c r="Y264" s="74">
        <v>19808.64</v>
      </c>
      <c r="Z264" s="42"/>
      <c r="AA264" s="42"/>
      <c r="AB264" s="301" t="s">
        <v>72</v>
      </c>
      <c r="AC264" s="220">
        <v>45048</v>
      </c>
      <c r="AD264" s="220">
        <v>45047</v>
      </c>
      <c r="AE264" s="220">
        <v>46507</v>
      </c>
      <c r="AF264" s="220">
        <v>47968</v>
      </c>
      <c r="AG264" s="213" t="s">
        <v>1087</v>
      </c>
      <c r="AH264" s="27">
        <v>45055</v>
      </c>
      <c r="AI264" s="220">
        <v>45047</v>
      </c>
      <c r="AJ264" s="49" t="s">
        <v>870</v>
      </c>
      <c r="AK264" s="213"/>
      <c r="AL264" s="93">
        <v>42425</v>
      </c>
      <c r="AM264" s="49" t="s">
        <v>166</v>
      </c>
      <c r="AN264" s="217">
        <v>82205</v>
      </c>
      <c r="AO264" s="49" t="s">
        <v>74</v>
      </c>
      <c r="AP264" s="49">
        <v>486</v>
      </c>
      <c r="AQ264" s="49">
        <v>24</v>
      </c>
      <c r="AR264" s="49">
        <v>504</v>
      </c>
      <c r="AS264" s="49">
        <v>4</v>
      </c>
      <c r="AT264" s="49"/>
      <c r="AU264" s="49">
        <v>4</v>
      </c>
      <c r="AV264" s="18">
        <v>77.11</v>
      </c>
      <c r="AW264" s="49">
        <v>4.5</v>
      </c>
      <c r="AX264" s="33"/>
      <c r="AY264" s="33"/>
      <c r="AZ264" s="34">
        <v>88</v>
      </c>
      <c r="BA264" s="34">
        <v>88</v>
      </c>
      <c r="BB264" s="35">
        <v>1824.38</v>
      </c>
      <c r="BC264" s="35"/>
      <c r="BD264" s="25"/>
      <c r="BE264" s="25"/>
      <c r="BF264" s="25"/>
      <c r="BG264" s="49"/>
      <c r="BH264" s="49"/>
      <c r="BI264" s="49"/>
    </row>
    <row r="265" spans="1:61" customFormat="1" ht="13.5" customHeight="1" x14ac:dyDescent="0.25">
      <c r="A265" s="49">
        <v>20</v>
      </c>
      <c r="B265" s="49"/>
      <c r="C265" s="275" t="s">
        <v>856</v>
      </c>
      <c r="D265" s="221" t="s">
        <v>75</v>
      </c>
      <c r="E265" s="222" t="s">
        <v>871</v>
      </c>
      <c r="F265" s="213" t="s">
        <v>1138</v>
      </c>
      <c r="G265" s="213">
        <v>16933091007</v>
      </c>
      <c r="H265" s="87"/>
      <c r="I265" s="222"/>
      <c r="J265" s="49">
        <v>3386542434</v>
      </c>
      <c r="K265" s="222"/>
      <c r="L265" s="38" t="s">
        <v>1117</v>
      </c>
      <c r="M265" s="74">
        <v>3888</v>
      </c>
      <c r="N265" s="39"/>
      <c r="O265" s="29"/>
      <c r="P265" s="29"/>
      <c r="Q265" s="29"/>
      <c r="R265" s="29"/>
      <c r="S265" s="29"/>
      <c r="T265" s="29"/>
      <c r="U265" s="29"/>
      <c r="V265" s="29"/>
      <c r="W265" s="215">
        <v>11664</v>
      </c>
      <c r="X265" s="50">
        <v>2023</v>
      </c>
      <c r="Y265" s="42"/>
      <c r="Z265" s="42"/>
      <c r="AA265" s="42"/>
      <c r="AB265" s="253" t="s">
        <v>72</v>
      </c>
      <c r="AC265" s="220">
        <v>45229</v>
      </c>
      <c r="AD265" s="220">
        <v>45231</v>
      </c>
      <c r="AE265" s="220">
        <v>46691</v>
      </c>
      <c r="AF265" s="220">
        <v>48152</v>
      </c>
      <c r="AG265" s="213" t="s">
        <v>1118</v>
      </c>
      <c r="AH265" s="220">
        <v>45230</v>
      </c>
      <c r="AI265" s="220">
        <v>45231</v>
      </c>
      <c r="AJ265" s="49" t="s">
        <v>872</v>
      </c>
      <c r="AK265" s="213"/>
      <c r="AL265" s="93">
        <v>42425</v>
      </c>
      <c r="AM265" s="49" t="s">
        <v>166</v>
      </c>
      <c r="AN265" s="49">
        <v>2213318</v>
      </c>
      <c r="AO265" s="49" t="s">
        <v>74</v>
      </c>
      <c r="AP265" s="49">
        <v>486</v>
      </c>
      <c r="AQ265" s="49">
        <v>24</v>
      </c>
      <c r="AR265" s="49">
        <v>505</v>
      </c>
      <c r="AS265" s="49">
        <v>5</v>
      </c>
      <c r="AT265" s="49"/>
      <c r="AU265" s="49">
        <v>4</v>
      </c>
      <c r="AV265" s="18">
        <v>145</v>
      </c>
      <c r="AW265" s="49">
        <v>6.5</v>
      </c>
      <c r="AX265" s="33"/>
      <c r="AY265" s="33"/>
      <c r="AZ265" s="34">
        <v>144</v>
      </c>
      <c r="BA265" s="34">
        <v>144</v>
      </c>
      <c r="BB265" s="35">
        <v>2635.22</v>
      </c>
      <c r="BC265" s="35"/>
      <c r="BD265" s="25"/>
      <c r="BE265" s="25"/>
      <c r="BF265" s="25"/>
      <c r="BG265" s="25"/>
      <c r="BH265" s="25"/>
      <c r="BI265" s="25"/>
    </row>
    <row r="266" spans="1:61" customFormat="1" ht="13.5" customHeight="1" x14ac:dyDescent="0.25">
      <c r="A266" s="49">
        <v>21</v>
      </c>
      <c r="B266" s="49">
        <v>810</v>
      </c>
      <c r="C266" s="275" t="s">
        <v>856</v>
      </c>
      <c r="D266" s="221" t="s">
        <v>873</v>
      </c>
      <c r="E266" s="222" t="s">
        <v>874</v>
      </c>
      <c r="F266" s="213" t="s">
        <v>1140</v>
      </c>
      <c r="G266" s="213"/>
      <c r="H266" s="183"/>
      <c r="I266" s="49"/>
      <c r="J266" s="222"/>
      <c r="K266" s="217"/>
      <c r="L266" s="222"/>
      <c r="M266" s="98"/>
      <c r="N266" s="39"/>
      <c r="O266" s="29"/>
      <c r="P266" s="29"/>
      <c r="Q266" s="29"/>
      <c r="R266" s="29"/>
      <c r="S266" s="29"/>
      <c r="T266" s="29"/>
      <c r="U266" s="29"/>
      <c r="V266" s="29"/>
      <c r="W266" s="215"/>
      <c r="X266" s="50"/>
      <c r="Y266" s="231"/>
      <c r="Z266" s="51"/>
      <c r="AA266" s="77"/>
      <c r="AB266" s="217" t="s">
        <v>72</v>
      </c>
      <c r="AC266" s="220"/>
      <c r="AD266" s="220"/>
      <c r="AE266" s="220"/>
      <c r="AF266" s="220"/>
      <c r="AG266" s="213"/>
      <c r="AH266" s="27"/>
      <c r="AI266" s="27"/>
      <c r="AJ266" s="213" t="s">
        <v>875</v>
      </c>
      <c r="AK266" s="213"/>
      <c r="AL266" s="93">
        <v>42408</v>
      </c>
      <c r="AM266" s="49" t="s">
        <v>181</v>
      </c>
      <c r="AN266" s="217">
        <v>2213318</v>
      </c>
      <c r="AO266" s="49" t="s">
        <v>74</v>
      </c>
      <c r="AP266" s="49">
        <v>486</v>
      </c>
      <c r="AQ266" s="49">
        <v>24</v>
      </c>
      <c r="AR266" s="49">
        <v>506</v>
      </c>
      <c r="AS266" s="49">
        <v>6</v>
      </c>
      <c r="AT266" s="49"/>
      <c r="AU266" s="49">
        <v>4</v>
      </c>
      <c r="AV266" s="18">
        <v>145</v>
      </c>
      <c r="AW266" s="49">
        <v>7</v>
      </c>
      <c r="AX266" s="34">
        <v>1.6</v>
      </c>
      <c r="AY266" s="33"/>
      <c r="AZ266" s="34">
        <v>141</v>
      </c>
      <c r="BA266" s="34">
        <v>141</v>
      </c>
      <c r="BB266" s="35">
        <v>2837.93</v>
      </c>
      <c r="BC266" s="35"/>
      <c r="BD266" s="25"/>
      <c r="BE266" s="25"/>
      <c r="BF266" s="25"/>
      <c r="BG266" s="25"/>
      <c r="BH266" s="25"/>
      <c r="BI266" s="25"/>
    </row>
    <row r="267" spans="1:61" customFormat="1" ht="13.5" customHeight="1" x14ac:dyDescent="0.25">
      <c r="A267" s="49">
        <v>22</v>
      </c>
      <c r="B267" s="221"/>
      <c r="C267" s="275" t="s">
        <v>856</v>
      </c>
      <c r="D267" s="221" t="s">
        <v>873</v>
      </c>
      <c r="E267" s="222" t="s">
        <v>876</v>
      </c>
      <c r="F267" s="213" t="s">
        <v>1138</v>
      </c>
      <c r="G267" s="213" t="s">
        <v>1104</v>
      </c>
      <c r="H267" s="183">
        <v>28584</v>
      </c>
      <c r="I267" s="49" t="s">
        <v>71</v>
      </c>
      <c r="J267" s="49"/>
      <c r="K267" s="222"/>
      <c r="L267" s="222"/>
      <c r="M267" s="218">
        <v>2250</v>
      </c>
      <c r="N267" s="39">
        <v>2023</v>
      </c>
      <c r="O267" s="29"/>
      <c r="P267" s="29"/>
      <c r="Q267" s="29"/>
      <c r="R267" s="218"/>
      <c r="S267" s="218"/>
      <c r="T267" s="218"/>
      <c r="U267" s="218"/>
      <c r="V267" s="29"/>
      <c r="W267" s="215">
        <v>6750</v>
      </c>
      <c r="X267" s="50">
        <v>2023</v>
      </c>
      <c r="Y267" s="42">
        <v>20250</v>
      </c>
      <c r="Z267" s="42"/>
      <c r="AA267" s="75" t="s">
        <v>1106</v>
      </c>
      <c r="AB267" s="217" t="s">
        <v>72</v>
      </c>
      <c r="AC267" s="220">
        <v>45132</v>
      </c>
      <c r="AD267" s="220">
        <v>45139</v>
      </c>
      <c r="AE267" s="220">
        <v>46599</v>
      </c>
      <c r="AF267" s="220">
        <v>48060</v>
      </c>
      <c r="AG267" s="213" t="s">
        <v>1105</v>
      </c>
      <c r="AH267" s="27">
        <v>45135</v>
      </c>
      <c r="AI267" s="27">
        <v>45139</v>
      </c>
      <c r="AJ267" s="49" t="s">
        <v>877</v>
      </c>
      <c r="AK267" s="213"/>
      <c r="AL267" s="168">
        <v>42425</v>
      </c>
      <c r="AM267" s="49" t="s">
        <v>181</v>
      </c>
      <c r="AN267" s="217">
        <v>82205</v>
      </c>
      <c r="AO267" s="49" t="s">
        <v>74</v>
      </c>
      <c r="AP267" s="49">
        <v>486</v>
      </c>
      <c r="AQ267" s="49">
        <v>24</v>
      </c>
      <c r="AR267" s="49">
        <v>507</v>
      </c>
      <c r="AS267" s="49">
        <v>7</v>
      </c>
      <c r="AT267" s="49"/>
      <c r="AU267" s="49">
        <v>4</v>
      </c>
      <c r="AV267" s="18">
        <v>73.16</v>
      </c>
      <c r="AW267" s="49">
        <v>4</v>
      </c>
      <c r="AX267" s="34">
        <v>3.69</v>
      </c>
      <c r="AY267" s="34"/>
      <c r="AZ267" s="34"/>
      <c r="BA267" s="34"/>
      <c r="BB267" s="35">
        <v>1621.67</v>
      </c>
      <c r="BC267" s="35"/>
      <c r="BD267" s="36"/>
      <c r="BE267" s="41"/>
      <c r="BF267" s="49"/>
      <c r="BG267" s="218">
        <v>7.43</v>
      </c>
      <c r="BH267" s="25"/>
      <c r="BI267" s="25"/>
    </row>
    <row r="268" spans="1:61" customFormat="1" ht="13.5" customHeight="1" x14ac:dyDescent="0.25">
      <c r="A268" s="49">
        <v>23</v>
      </c>
      <c r="B268" s="221">
        <v>806</v>
      </c>
      <c r="C268" s="275" t="s">
        <v>856</v>
      </c>
      <c r="D268" s="221" t="s">
        <v>873</v>
      </c>
      <c r="E268" s="222" t="s">
        <v>878</v>
      </c>
      <c r="F268" s="213" t="s">
        <v>1138</v>
      </c>
      <c r="G268" s="80" t="s">
        <v>879</v>
      </c>
      <c r="H268" s="183">
        <v>32730</v>
      </c>
      <c r="I268" s="49" t="s">
        <v>880</v>
      </c>
      <c r="J268" s="132" t="s">
        <v>881</v>
      </c>
      <c r="K268" s="217" t="s">
        <v>882</v>
      </c>
      <c r="L268" s="222"/>
      <c r="M268" s="218">
        <v>750</v>
      </c>
      <c r="N268" s="39">
        <v>771.75</v>
      </c>
      <c r="O268" s="29"/>
      <c r="P268" s="29"/>
      <c r="Q268" s="29"/>
      <c r="R268" s="29"/>
      <c r="S268" s="29"/>
      <c r="T268" s="29"/>
      <c r="U268" s="29"/>
      <c r="V268" s="29"/>
      <c r="W268" s="164">
        <v>2250</v>
      </c>
      <c r="X268" s="50">
        <v>2016</v>
      </c>
      <c r="Y268" s="218">
        <v>6750</v>
      </c>
      <c r="Z268" s="51">
        <v>43906</v>
      </c>
      <c r="AA268" s="77"/>
      <c r="AB268" s="217" t="s">
        <v>72</v>
      </c>
      <c r="AC268" s="220">
        <v>42460</v>
      </c>
      <c r="AD268" s="220">
        <v>42461</v>
      </c>
      <c r="AE268" s="220">
        <v>43921</v>
      </c>
      <c r="AF268" s="220">
        <v>45382</v>
      </c>
      <c r="AG268" s="213" t="s">
        <v>883</v>
      </c>
      <c r="AH268" s="27">
        <v>42465</v>
      </c>
      <c r="AI268" s="27">
        <v>42461</v>
      </c>
      <c r="AJ268" s="49" t="s">
        <v>884</v>
      </c>
      <c r="AK268" s="159"/>
      <c r="AL268" s="150">
        <v>42467</v>
      </c>
      <c r="AM268" s="49" t="s">
        <v>96</v>
      </c>
      <c r="AN268" s="217">
        <v>82205</v>
      </c>
      <c r="AO268" s="49" t="s">
        <v>194</v>
      </c>
      <c r="AP268" s="49">
        <v>486</v>
      </c>
      <c r="AQ268" s="49">
        <v>24</v>
      </c>
      <c r="AR268" s="49">
        <v>8</v>
      </c>
      <c r="AS268" s="49">
        <v>8</v>
      </c>
      <c r="AT268" s="49"/>
      <c r="AU268" s="49">
        <v>4</v>
      </c>
      <c r="AV268" s="18">
        <v>44.15</v>
      </c>
      <c r="AW268" s="49">
        <v>4</v>
      </c>
      <c r="AX268" s="34">
        <v>1.6</v>
      </c>
      <c r="AY268" s="34"/>
      <c r="AZ268" s="216"/>
      <c r="BA268" s="216"/>
      <c r="BB268" s="215">
        <v>960.61</v>
      </c>
      <c r="BC268" s="215"/>
      <c r="BD268" s="25"/>
      <c r="BE268" s="25"/>
      <c r="BF268" s="25"/>
      <c r="BG268" s="25"/>
      <c r="BH268" s="25"/>
      <c r="BI268" s="25"/>
    </row>
    <row r="269" spans="1:61" customFormat="1" ht="13.5" customHeight="1" x14ac:dyDescent="0.25">
      <c r="A269" s="49">
        <v>24</v>
      </c>
      <c r="B269" s="49"/>
      <c r="C269" s="275" t="s">
        <v>856</v>
      </c>
      <c r="D269" s="221" t="s">
        <v>885</v>
      </c>
      <c r="E269" s="222" t="s">
        <v>886</v>
      </c>
      <c r="F269" s="213" t="s">
        <v>1140</v>
      </c>
      <c r="G269" s="213"/>
      <c r="H269" s="183"/>
      <c r="I269" s="49"/>
      <c r="J269" s="49"/>
      <c r="K269" s="222"/>
      <c r="L269" s="222"/>
      <c r="M269" s="218" t="s">
        <v>1140</v>
      </c>
      <c r="N269" s="39"/>
      <c r="O269" s="29"/>
      <c r="P269" s="29"/>
      <c r="Q269" s="29"/>
      <c r="R269" s="29"/>
      <c r="S269" s="29"/>
      <c r="T269" s="29"/>
      <c r="U269" s="29"/>
      <c r="V269" s="29"/>
      <c r="W269" s="218"/>
      <c r="X269" s="24"/>
      <c r="Y269" s="42"/>
      <c r="Z269" s="42"/>
      <c r="AA269" s="42"/>
      <c r="AB269" s="217" t="s">
        <v>192</v>
      </c>
      <c r="AC269" s="220"/>
      <c r="AD269" s="220"/>
      <c r="AE269" s="220"/>
      <c r="AF269" s="220"/>
      <c r="AG269" s="213"/>
      <c r="AH269" s="27"/>
      <c r="AI269" s="31"/>
      <c r="AJ269" s="49" t="s">
        <v>887</v>
      </c>
      <c r="AK269" s="213"/>
      <c r="AL269" s="213"/>
      <c r="AM269" s="49" t="s">
        <v>125</v>
      </c>
      <c r="AN269" s="49"/>
      <c r="AO269" s="49"/>
      <c r="AP269" s="49"/>
      <c r="AQ269" s="49"/>
      <c r="AR269" s="49"/>
      <c r="AS269" s="49"/>
      <c r="AT269" s="49"/>
      <c r="AU269" s="49"/>
      <c r="AV269" s="18">
        <v>9</v>
      </c>
      <c r="AW269" s="49">
        <v>1</v>
      </c>
      <c r="AX269" s="33"/>
      <c r="AY269" s="33"/>
      <c r="AZ269" s="33"/>
      <c r="BA269" s="33"/>
      <c r="BB269" s="33"/>
      <c r="BC269" s="33"/>
      <c r="BD269" s="25"/>
      <c r="BE269" s="25"/>
      <c r="BF269" s="25"/>
      <c r="BG269" s="25"/>
      <c r="BH269" s="25"/>
      <c r="BI269" s="25"/>
    </row>
    <row r="270" spans="1:61" customFormat="1" ht="13.5" customHeight="1" x14ac:dyDescent="0.25">
      <c r="A270" s="189">
        <v>16</v>
      </c>
      <c r="B270" s="189">
        <v>626</v>
      </c>
      <c r="C270" s="261" t="s">
        <v>856</v>
      </c>
      <c r="D270" s="221" t="s">
        <v>862</v>
      </c>
      <c r="E270" s="57" t="s">
        <v>888</v>
      </c>
      <c r="F270" s="213" t="s">
        <v>1138</v>
      </c>
      <c r="G270" s="185" t="s">
        <v>889</v>
      </c>
      <c r="H270" s="310">
        <v>33251</v>
      </c>
      <c r="I270" s="189" t="s">
        <v>71</v>
      </c>
      <c r="J270" s="189">
        <v>3397200817</v>
      </c>
      <c r="K270" s="199" t="s">
        <v>890</v>
      </c>
      <c r="L270" s="189"/>
      <c r="M270" s="311">
        <v>6967.99</v>
      </c>
      <c r="N270" s="201">
        <v>7401.09</v>
      </c>
      <c r="O270" s="197"/>
      <c r="P270" s="197"/>
      <c r="Q270" s="197"/>
      <c r="R270" s="197"/>
      <c r="S270" s="197"/>
      <c r="T270" s="197"/>
      <c r="U270" s="197"/>
      <c r="V270" s="197"/>
      <c r="W270" s="201">
        <v>13935.98</v>
      </c>
      <c r="X270" s="203">
        <v>2011</v>
      </c>
      <c r="Y270" s="197"/>
      <c r="Z270" s="197"/>
      <c r="AA270" s="197"/>
      <c r="AB270" s="199" t="s">
        <v>106</v>
      </c>
      <c r="AC270" s="194">
        <v>40834</v>
      </c>
      <c r="AD270" s="194">
        <v>40695</v>
      </c>
      <c r="AE270" s="194">
        <v>42886</v>
      </c>
      <c r="AF270" s="194">
        <v>45077</v>
      </c>
      <c r="AG270" s="185" t="s">
        <v>891</v>
      </c>
      <c r="AH270" s="227">
        <v>40840</v>
      </c>
      <c r="AI270" s="189"/>
      <c r="AJ270" s="189" t="s">
        <v>892</v>
      </c>
      <c r="AK270" s="185"/>
      <c r="AL270" s="32">
        <v>42425</v>
      </c>
      <c r="AM270" s="49" t="s">
        <v>125</v>
      </c>
      <c r="AN270" s="217">
        <v>82205</v>
      </c>
      <c r="AO270" s="49" t="s">
        <v>109</v>
      </c>
      <c r="AP270" s="49">
        <v>486</v>
      </c>
      <c r="AQ270" s="49">
        <v>24</v>
      </c>
      <c r="AR270" s="85" t="s">
        <v>893</v>
      </c>
      <c r="AS270" s="189"/>
      <c r="AT270" s="189"/>
      <c r="AU270" s="85" t="s">
        <v>894</v>
      </c>
      <c r="AV270" s="18"/>
      <c r="AW270" s="189"/>
      <c r="AX270" s="192"/>
      <c r="AY270" s="34">
        <v>22</v>
      </c>
      <c r="AZ270" s="34">
        <v>31</v>
      </c>
      <c r="BA270" s="33"/>
      <c r="BB270" s="35">
        <v>3726.75</v>
      </c>
      <c r="BC270" s="35"/>
      <c r="BD270" s="36">
        <v>43862</v>
      </c>
      <c r="BE270" s="41">
        <v>22297.040000000001</v>
      </c>
      <c r="BF270" s="49">
        <v>3</v>
      </c>
      <c r="BG270" s="25"/>
      <c r="BH270" s="25"/>
      <c r="BI270" s="25"/>
    </row>
    <row r="271" spans="1:61" customFormat="1" ht="13.5" customHeight="1" x14ac:dyDescent="0.25">
      <c r="A271" s="190"/>
      <c r="B271" s="190"/>
      <c r="C271" s="268" t="s">
        <v>1208</v>
      </c>
      <c r="D271" s="221"/>
      <c r="E271" s="56" t="s">
        <v>1209</v>
      </c>
      <c r="F271" s="186" t="s">
        <v>1140</v>
      </c>
      <c r="G271" s="186"/>
      <c r="H271" s="204"/>
      <c r="I271" s="190"/>
      <c r="J271" s="190"/>
      <c r="K271" s="190"/>
      <c r="L271" s="190"/>
      <c r="M271" s="205"/>
      <c r="N271" s="202"/>
      <c r="O271" s="198"/>
      <c r="P271" s="198"/>
      <c r="Q271" s="198"/>
      <c r="R271" s="198"/>
      <c r="S271" s="198"/>
      <c r="T271" s="198"/>
      <c r="U271" s="198"/>
      <c r="V271" s="198"/>
      <c r="W271" s="202"/>
      <c r="X271" s="309"/>
      <c r="Y271" s="198"/>
      <c r="Z271" s="198"/>
      <c r="AA271" s="198"/>
      <c r="AB271" s="200"/>
      <c r="AC271" s="195"/>
      <c r="AD271" s="195"/>
      <c r="AE271" s="195"/>
      <c r="AF271" s="195"/>
      <c r="AG271" s="186"/>
      <c r="AH271" s="169"/>
      <c r="AI271" s="190"/>
      <c r="AJ271" s="190"/>
      <c r="AK271" s="186"/>
      <c r="AL271" s="32" t="s">
        <v>1211</v>
      </c>
      <c r="AM271" s="49" t="s">
        <v>1210</v>
      </c>
      <c r="AN271" s="217"/>
      <c r="AO271" s="49" t="s">
        <v>1212</v>
      </c>
      <c r="AP271" s="49">
        <v>8</v>
      </c>
      <c r="AQ271" s="49">
        <v>1387</v>
      </c>
      <c r="AR271" s="85" t="s">
        <v>1213</v>
      </c>
      <c r="AS271" s="190"/>
      <c r="AT271" s="190"/>
      <c r="AU271" s="85"/>
      <c r="AV271" s="18"/>
      <c r="AW271" s="190"/>
      <c r="AX271" s="193"/>
      <c r="AY271" s="34"/>
      <c r="AZ271" s="34">
        <v>1074</v>
      </c>
      <c r="BA271" s="33"/>
      <c r="BB271" s="35">
        <v>1983.2</v>
      </c>
      <c r="BC271" s="35"/>
      <c r="BD271" s="36"/>
      <c r="BE271" s="41"/>
      <c r="BF271" s="49"/>
      <c r="BG271" s="25"/>
      <c r="BH271" s="25"/>
      <c r="BI271" s="25"/>
    </row>
    <row r="272" spans="1:61" s="247" customFormat="1" ht="13.5" customHeight="1" x14ac:dyDescent="0.25">
      <c r="A272" s="38">
        <v>225</v>
      </c>
      <c r="B272" s="38">
        <v>225</v>
      </c>
      <c r="C272" s="291" t="s">
        <v>895</v>
      </c>
      <c r="D272" s="101" t="s">
        <v>896</v>
      </c>
      <c r="E272" s="28" t="s">
        <v>1136</v>
      </c>
      <c r="F272" s="213" t="s">
        <v>1138</v>
      </c>
      <c r="G272" s="26"/>
      <c r="H272" s="172"/>
      <c r="I272" s="28"/>
      <c r="J272" s="28"/>
      <c r="K272" s="28"/>
      <c r="L272" s="28"/>
      <c r="M272" s="28"/>
      <c r="N272" s="104">
        <f>600/12</f>
        <v>50</v>
      </c>
      <c r="O272" s="105"/>
      <c r="P272" s="105"/>
      <c r="Q272" s="105"/>
      <c r="R272" s="105"/>
      <c r="S272" s="105"/>
      <c r="T272" s="105"/>
      <c r="U272" s="105"/>
      <c r="V272" s="105"/>
      <c r="W272" s="122"/>
      <c r="X272" s="122"/>
      <c r="Y272" s="77"/>
      <c r="Z272" s="77"/>
      <c r="AA272" s="77"/>
      <c r="AB272" s="252" t="s">
        <v>192</v>
      </c>
      <c r="AC272" s="113">
        <v>37561</v>
      </c>
      <c r="AD272" s="113">
        <v>37561</v>
      </c>
      <c r="AE272" s="113">
        <v>48518</v>
      </c>
      <c r="AF272" s="113">
        <v>48518</v>
      </c>
      <c r="AG272" s="26" t="s">
        <v>897</v>
      </c>
      <c r="AH272" s="109"/>
      <c r="AI272" s="109"/>
      <c r="AJ272" s="109"/>
      <c r="AK272" s="109"/>
      <c r="AL272" s="102">
        <v>42487</v>
      </c>
      <c r="AM272" s="38" t="s">
        <v>898</v>
      </c>
      <c r="AN272" s="38">
        <v>239</v>
      </c>
      <c r="AO272" s="38" t="s">
        <v>269</v>
      </c>
      <c r="AP272" s="38">
        <v>3</v>
      </c>
      <c r="AQ272" s="38">
        <v>213</v>
      </c>
      <c r="AR272" s="38">
        <v>5</v>
      </c>
      <c r="AS272" s="38"/>
      <c r="AT272" s="38"/>
      <c r="AU272" s="38" t="s">
        <v>899</v>
      </c>
      <c r="AV272" s="18">
        <f>691.61+482.04+496.62+49.37</f>
        <v>1719.6399999999999</v>
      </c>
      <c r="AW272" s="109"/>
      <c r="AX272" s="86">
        <f>101.53+478.28</f>
        <v>579.80999999999995</v>
      </c>
      <c r="AY272" s="86" t="s">
        <v>900</v>
      </c>
      <c r="AZ272" s="117"/>
      <c r="BA272" s="117"/>
      <c r="BB272" s="118">
        <v>2618.44</v>
      </c>
      <c r="BC272" s="118"/>
      <c r="BD272" s="88"/>
      <c r="BE272" s="88"/>
      <c r="BF272" s="88"/>
      <c r="BG272" s="88"/>
      <c r="BH272" s="88"/>
      <c r="BI272" s="88"/>
    </row>
    <row r="273" spans="1:61" customFormat="1" ht="13.5" customHeight="1" x14ac:dyDescent="0.25">
      <c r="A273" s="49">
        <v>147</v>
      </c>
      <c r="B273" s="49"/>
      <c r="C273" s="275" t="s">
        <v>901</v>
      </c>
      <c r="D273" s="222"/>
      <c r="E273" s="222" t="s">
        <v>902</v>
      </c>
      <c r="F273" s="213" t="s">
        <v>1138</v>
      </c>
      <c r="G273" s="213"/>
      <c r="H273" s="87"/>
      <c r="I273" s="222"/>
      <c r="J273" s="222"/>
      <c r="K273" s="222"/>
      <c r="L273" s="222"/>
      <c r="M273" s="218" t="s">
        <v>1140</v>
      </c>
      <c r="N273" s="39"/>
      <c r="O273" s="29"/>
      <c r="P273" s="29"/>
      <c r="Q273" s="29"/>
      <c r="R273" s="29"/>
      <c r="S273" s="29"/>
      <c r="T273" s="29"/>
      <c r="U273" s="29"/>
      <c r="V273" s="29"/>
      <c r="W273" s="42"/>
      <c r="X273" s="42"/>
      <c r="Y273" s="131"/>
      <c r="Z273" s="131"/>
      <c r="AA273" s="131"/>
      <c r="AB273" s="301"/>
      <c r="AC273" s="220"/>
      <c r="AD273" s="220"/>
      <c r="AE273" s="113"/>
      <c r="AF273" s="220"/>
      <c r="AG273" s="213"/>
      <c r="AH273" s="109"/>
      <c r="AI273" s="31"/>
      <c r="AJ273" s="345" t="s">
        <v>903</v>
      </c>
      <c r="AK273" s="31"/>
      <c r="AL273" s="32">
        <v>42425</v>
      </c>
      <c r="AM273" s="49" t="s">
        <v>125</v>
      </c>
      <c r="AN273" s="49">
        <v>32848</v>
      </c>
      <c r="AO273" s="49" t="s">
        <v>74</v>
      </c>
      <c r="AP273" s="49">
        <v>497</v>
      </c>
      <c r="AQ273" s="49">
        <v>21</v>
      </c>
      <c r="AR273" s="49">
        <v>1</v>
      </c>
      <c r="AS273" s="49"/>
      <c r="AT273" s="49"/>
      <c r="AU273" s="49">
        <v>4</v>
      </c>
      <c r="AV273" s="18">
        <v>65.67</v>
      </c>
      <c r="AW273" s="49">
        <v>3.5</v>
      </c>
      <c r="AX273" s="33"/>
      <c r="AY273" s="33"/>
      <c r="AZ273" s="34">
        <v>59</v>
      </c>
      <c r="BA273" s="34">
        <v>58</v>
      </c>
      <c r="BB273" s="35">
        <v>1211.0899999999999</v>
      </c>
      <c r="BC273" s="35"/>
      <c r="BD273" s="25"/>
      <c r="BE273" s="25"/>
      <c r="BF273" s="25"/>
      <c r="BG273" s="25"/>
      <c r="BH273" s="25"/>
      <c r="BI273" s="25"/>
    </row>
    <row r="274" spans="1:61" customFormat="1" ht="13.5" customHeight="1" x14ac:dyDescent="0.25">
      <c r="A274" s="49">
        <v>148</v>
      </c>
      <c r="B274" s="49"/>
      <c r="C274" s="275" t="s">
        <v>901</v>
      </c>
      <c r="D274" s="222"/>
      <c r="E274" s="222" t="s">
        <v>904</v>
      </c>
      <c r="F274" s="213" t="s">
        <v>1138</v>
      </c>
      <c r="G274" s="213"/>
      <c r="H274" s="87"/>
      <c r="I274" s="222"/>
      <c r="J274" s="222"/>
      <c r="K274" s="222"/>
      <c r="L274" s="222"/>
      <c r="M274" s="218" t="s">
        <v>1140</v>
      </c>
      <c r="N274" s="39"/>
      <c r="O274" s="29"/>
      <c r="P274" s="29"/>
      <c r="Q274" s="29"/>
      <c r="R274" s="29"/>
      <c r="S274" s="29"/>
      <c r="T274" s="29"/>
      <c r="U274" s="29"/>
      <c r="V274" s="29"/>
      <c r="W274" s="215"/>
      <c r="X274" s="215"/>
      <c r="Y274" s="42"/>
      <c r="Z274" s="42"/>
      <c r="AA274" s="42"/>
      <c r="AB274" s="301"/>
      <c r="AC274" s="220"/>
      <c r="AD274" s="220"/>
      <c r="AE274" s="220"/>
      <c r="AF274" s="220"/>
      <c r="AG274" s="213"/>
      <c r="AH274" s="31"/>
      <c r="AI274" s="31"/>
      <c r="AJ274" s="377" t="s">
        <v>905</v>
      </c>
      <c r="AK274" s="31"/>
      <c r="AL274" s="32">
        <v>42425</v>
      </c>
      <c r="AM274" s="49" t="s">
        <v>133</v>
      </c>
      <c r="AN274" s="49">
        <v>32848</v>
      </c>
      <c r="AO274" s="49" t="s">
        <v>74</v>
      </c>
      <c r="AP274" s="49">
        <v>497</v>
      </c>
      <c r="AQ274" s="49">
        <v>21</v>
      </c>
      <c r="AR274" s="49">
        <v>2</v>
      </c>
      <c r="AS274" s="49">
        <v>1</v>
      </c>
      <c r="AT274" s="49"/>
      <c r="AU274" s="49">
        <v>4</v>
      </c>
      <c r="AV274" s="18">
        <v>62.3</v>
      </c>
      <c r="AW274" s="49">
        <v>3.5</v>
      </c>
      <c r="AX274" s="33"/>
      <c r="AY274" s="34">
        <v>61</v>
      </c>
      <c r="AZ274" s="34">
        <v>61</v>
      </c>
      <c r="BA274" s="33"/>
      <c r="BB274" s="35">
        <v>1211.0899999999999</v>
      </c>
      <c r="BC274" s="35"/>
      <c r="BD274" s="25"/>
      <c r="BE274" s="25"/>
      <c r="BF274" s="25"/>
      <c r="BG274" s="25"/>
      <c r="BH274" s="25"/>
      <c r="BI274" s="25"/>
    </row>
    <row r="275" spans="1:61" customFormat="1" ht="13.5" customHeight="1" x14ac:dyDescent="0.25">
      <c r="A275" s="49">
        <v>149</v>
      </c>
      <c r="B275" s="49"/>
      <c r="C275" s="275" t="s">
        <v>901</v>
      </c>
      <c r="D275" s="222"/>
      <c r="E275" s="222" t="s">
        <v>906</v>
      </c>
      <c r="F275" s="213" t="s">
        <v>1138</v>
      </c>
      <c r="G275" s="213"/>
      <c r="H275" s="87"/>
      <c r="I275" s="222"/>
      <c r="J275" s="222"/>
      <c r="K275" s="222"/>
      <c r="L275" s="222"/>
      <c r="M275" s="218" t="s">
        <v>1140</v>
      </c>
      <c r="N275" s="39"/>
      <c r="O275" s="29"/>
      <c r="P275" s="29"/>
      <c r="Q275" s="29"/>
      <c r="R275" s="29"/>
      <c r="S275" s="29"/>
      <c r="T275" s="29"/>
      <c r="U275" s="29"/>
      <c r="V275" s="29"/>
      <c r="W275" s="215"/>
      <c r="X275" s="215"/>
      <c r="Y275" s="42"/>
      <c r="Z275" s="42"/>
      <c r="AA275" s="42"/>
      <c r="AB275" s="301"/>
      <c r="AC275" s="220"/>
      <c r="AD275" s="220"/>
      <c r="AE275" s="220"/>
      <c r="AF275" s="220"/>
      <c r="AG275" s="213"/>
      <c r="AH275" s="31"/>
      <c r="AI275" s="31"/>
      <c r="AJ275" s="49" t="s">
        <v>907</v>
      </c>
      <c r="AK275" s="31"/>
      <c r="AL275" s="32">
        <v>42425</v>
      </c>
      <c r="AM275" s="49" t="s">
        <v>152</v>
      </c>
      <c r="AN275" s="49">
        <v>32848</v>
      </c>
      <c r="AO275" s="49" t="s">
        <v>74</v>
      </c>
      <c r="AP275" s="49">
        <v>497</v>
      </c>
      <c r="AQ275" s="49">
        <v>20</v>
      </c>
      <c r="AR275" s="49">
        <v>2</v>
      </c>
      <c r="AS275" s="49">
        <v>2</v>
      </c>
      <c r="AT275" s="49"/>
      <c r="AU275" s="49">
        <v>4</v>
      </c>
      <c r="AV275" s="18">
        <v>71.260000000000005</v>
      </c>
      <c r="AW275" s="49">
        <v>4</v>
      </c>
      <c r="AX275" s="33"/>
      <c r="AY275" s="33"/>
      <c r="AZ275" s="34">
        <v>68</v>
      </c>
      <c r="BA275" s="34">
        <v>68</v>
      </c>
      <c r="BB275" s="35">
        <v>1384.1</v>
      </c>
      <c r="BC275" s="35"/>
      <c r="BD275" s="25"/>
      <c r="BE275" s="25"/>
      <c r="BF275" s="25"/>
      <c r="BG275" s="25"/>
      <c r="BH275" s="25"/>
      <c r="BI275" s="25"/>
    </row>
    <row r="276" spans="1:61" customFormat="1" ht="13.5" customHeight="1" x14ac:dyDescent="0.25">
      <c r="A276" s="49">
        <v>202</v>
      </c>
      <c r="B276" s="49">
        <v>202</v>
      </c>
      <c r="C276" s="275" t="s">
        <v>908</v>
      </c>
      <c r="D276" s="221" t="s">
        <v>69</v>
      </c>
      <c r="E276" s="28" t="s">
        <v>909</v>
      </c>
      <c r="F276" s="213" t="s">
        <v>1138</v>
      </c>
      <c r="G276" s="43" t="s">
        <v>910</v>
      </c>
      <c r="H276" s="87"/>
      <c r="I276" s="222"/>
      <c r="J276" s="222"/>
      <c r="K276" s="49" t="s">
        <v>911</v>
      </c>
      <c r="L276" s="88" t="s">
        <v>912</v>
      </c>
      <c r="M276" s="222"/>
      <c r="N276" s="313">
        <v>18000</v>
      </c>
      <c r="O276" s="29"/>
      <c r="P276" s="29"/>
      <c r="Q276" s="29"/>
      <c r="R276" s="29"/>
      <c r="S276" s="29"/>
      <c r="T276" s="29"/>
      <c r="U276" s="29"/>
      <c r="V276" s="29"/>
      <c r="W276" s="315">
        <v>68000</v>
      </c>
      <c r="X276" s="317">
        <v>2021</v>
      </c>
      <c r="Y276" s="313">
        <v>204000</v>
      </c>
      <c r="Z276" s="215"/>
      <c r="AA276" s="319" t="s">
        <v>1075</v>
      </c>
      <c r="AB276" s="217" t="s">
        <v>852</v>
      </c>
      <c r="AC276" s="321">
        <v>44505</v>
      </c>
      <c r="AD276" s="321">
        <v>44501</v>
      </c>
      <c r="AE276" s="321">
        <v>47787</v>
      </c>
      <c r="AF276" s="321">
        <v>51074</v>
      </c>
      <c r="AG276" s="330" t="s">
        <v>1076</v>
      </c>
      <c r="AH276" s="378">
        <v>44522</v>
      </c>
      <c r="AI276" s="31"/>
      <c r="AJ276" s="31"/>
      <c r="AK276" s="31"/>
      <c r="AL276" s="374">
        <v>42425</v>
      </c>
      <c r="AM276" s="330" t="s">
        <v>913</v>
      </c>
      <c r="AN276" s="330">
        <v>82177</v>
      </c>
      <c r="AO276" s="330" t="s">
        <v>855</v>
      </c>
      <c r="AP276" s="330">
        <v>486</v>
      </c>
      <c r="AQ276" s="330">
        <v>27</v>
      </c>
      <c r="AR276" s="330">
        <v>501</v>
      </c>
      <c r="AS276" s="329"/>
      <c r="AT276" s="329"/>
      <c r="AU276" s="330"/>
      <c r="AV276" s="18"/>
      <c r="AW276" s="25"/>
      <c r="AX276" s="33"/>
      <c r="AY276" s="33"/>
      <c r="AZ276" s="33"/>
      <c r="BA276" s="33"/>
      <c r="BB276" s="336">
        <v>69928</v>
      </c>
      <c r="BC276" s="35"/>
      <c r="BD276" s="36"/>
      <c r="BE276" s="23"/>
      <c r="BF276" s="49"/>
      <c r="BG276" s="25"/>
      <c r="BH276" s="25"/>
      <c r="BI276" s="25"/>
    </row>
    <row r="277" spans="1:61" customFormat="1" ht="13.5" customHeight="1" x14ac:dyDescent="0.25">
      <c r="A277" s="49">
        <v>206</v>
      </c>
      <c r="B277" s="49">
        <v>206</v>
      </c>
      <c r="C277" s="275" t="s">
        <v>908</v>
      </c>
      <c r="D277" s="221" t="s">
        <v>77</v>
      </c>
      <c r="E277" s="28" t="s">
        <v>914</v>
      </c>
      <c r="F277" s="213" t="s">
        <v>1138</v>
      </c>
      <c r="G277" s="43" t="s">
        <v>910</v>
      </c>
      <c r="H277" s="87"/>
      <c r="I277" s="222"/>
      <c r="J277" s="222"/>
      <c r="K277" s="217" t="s">
        <v>915</v>
      </c>
      <c r="L277" s="88" t="s">
        <v>912</v>
      </c>
      <c r="M277" s="222"/>
      <c r="N277" s="314"/>
      <c r="O277" s="29"/>
      <c r="P277" s="29"/>
      <c r="Q277" s="29"/>
      <c r="R277" s="29"/>
      <c r="S277" s="29"/>
      <c r="T277" s="29"/>
      <c r="U277" s="29"/>
      <c r="V277" s="29"/>
      <c r="W277" s="316"/>
      <c r="X277" s="318"/>
      <c r="Y277" s="314"/>
      <c r="Z277" s="215"/>
      <c r="AA277" s="320"/>
      <c r="AB277" s="217" t="s">
        <v>852</v>
      </c>
      <c r="AC277" s="322"/>
      <c r="AD277" s="322"/>
      <c r="AE277" s="322"/>
      <c r="AF277" s="322"/>
      <c r="AG277" s="333"/>
      <c r="AH277" s="379"/>
      <c r="AI277" s="31"/>
      <c r="AJ277" s="31"/>
      <c r="AK277" s="31"/>
      <c r="AL277" s="343"/>
      <c r="AM277" s="333"/>
      <c r="AN277" s="333"/>
      <c r="AO277" s="333"/>
      <c r="AP277" s="333"/>
      <c r="AQ277" s="333"/>
      <c r="AR277" s="333"/>
      <c r="AS277" s="332"/>
      <c r="AT277" s="332"/>
      <c r="AU277" s="333"/>
      <c r="AV277" s="18"/>
      <c r="AW277" s="31"/>
      <c r="AX277" s="33"/>
      <c r="AY277" s="33"/>
      <c r="AZ277" s="33"/>
      <c r="BA277" s="33"/>
      <c r="BB277" s="337"/>
      <c r="BC277" s="34" t="s">
        <v>916</v>
      </c>
      <c r="BD277" s="36"/>
      <c r="BE277" s="23"/>
      <c r="BF277" s="49"/>
      <c r="BG277" s="25"/>
      <c r="BH277" s="25"/>
      <c r="BI277" s="25"/>
    </row>
    <row r="278" spans="1:61" customFormat="1" ht="13.5" customHeight="1" x14ac:dyDescent="0.25">
      <c r="A278" s="49">
        <v>211</v>
      </c>
      <c r="B278" s="49">
        <v>552</v>
      </c>
      <c r="C278" s="275" t="s">
        <v>908</v>
      </c>
      <c r="D278" s="221" t="s">
        <v>885</v>
      </c>
      <c r="E278" s="222" t="s">
        <v>917</v>
      </c>
      <c r="F278" s="213" t="s">
        <v>1138</v>
      </c>
      <c r="G278" s="43" t="s">
        <v>918</v>
      </c>
      <c r="H278" s="87"/>
      <c r="I278" s="222"/>
      <c r="J278" s="49" t="s">
        <v>919</v>
      </c>
      <c r="K278" s="44" t="s">
        <v>920</v>
      </c>
      <c r="L278" s="222"/>
      <c r="M278" s="222"/>
      <c r="N278" s="39"/>
      <c r="O278" s="29"/>
      <c r="P278" s="29"/>
      <c r="Q278" s="29"/>
      <c r="R278" s="39">
        <v>2199.87</v>
      </c>
      <c r="S278" s="52"/>
      <c r="T278" s="29"/>
      <c r="U278" s="29"/>
      <c r="V278" s="29"/>
      <c r="W278" s="73">
        <v>1699.25</v>
      </c>
      <c r="X278" s="24">
        <v>2009</v>
      </c>
      <c r="Y278" s="215">
        <v>2582.2800000000002</v>
      </c>
      <c r="Z278" s="215"/>
      <c r="AA278" s="219" t="s">
        <v>1064</v>
      </c>
      <c r="AB278" s="301" t="s">
        <v>106</v>
      </c>
      <c r="AC278" s="220">
        <v>40299</v>
      </c>
      <c r="AD278" s="220">
        <v>39995</v>
      </c>
      <c r="AE278" s="220">
        <v>42185</v>
      </c>
      <c r="AF278" s="220">
        <v>44377</v>
      </c>
      <c r="AG278" s="213" t="s">
        <v>921</v>
      </c>
      <c r="AH278" s="31"/>
      <c r="AI278" s="31"/>
      <c r="AJ278" s="31"/>
      <c r="AK278" s="31"/>
      <c r="AL278" s="32">
        <v>42425</v>
      </c>
      <c r="AM278" s="31" t="s">
        <v>125</v>
      </c>
      <c r="AN278" s="49">
        <v>82177</v>
      </c>
      <c r="AO278" s="49" t="s">
        <v>111</v>
      </c>
      <c r="AP278" s="49">
        <v>486</v>
      </c>
      <c r="AQ278" s="49">
        <v>29</v>
      </c>
      <c r="AR278" s="49">
        <v>8</v>
      </c>
      <c r="AS278" s="49"/>
      <c r="AT278" s="49"/>
      <c r="AU278" s="49">
        <v>7</v>
      </c>
      <c r="AV278" s="18"/>
      <c r="AW278" s="25"/>
      <c r="AX278" s="33"/>
      <c r="AY278" s="33"/>
      <c r="AZ278" s="33"/>
      <c r="BA278" s="33"/>
      <c r="BB278" s="35">
        <v>1415.25</v>
      </c>
      <c r="BC278" s="35"/>
      <c r="BD278" s="25"/>
      <c r="BE278" s="25"/>
      <c r="BF278" s="25"/>
      <c r="BG278" s="25"/>
      <c r="BH278" s="25"/>
      <c r="BI278" s="25"/>
    </row>
    <row r="279" spans="1:61" customFormat="1" ht="13.5" customHeight="1" x14ac:dyDescent="0.25">
      <c r="A279" s="49">
        <v>203</v>
      </c>
      <c r="B279" s="49">
        <v>410</v>
      </c>
      <c r="C279" s="275" t="s">
        <v>908</v>
      </c>
      <c r="D279" s="222"/>
      <c r="E279" s="222" t="s">
        <v>922</v>
      </c>
      <c r="F279" s="213" t="s">
        <v>1138</v>
      </c>
      <c r="G279" s="80" t="s">
        <v>923</v>
      </c>
      <c r="H279" s="183">
        <v>24081</v>
      </c>
      <c r="I279" s="49" t="s">
        <v>924</v>
      </c>
      <c r="J279" s="222"/>
      <c r="K279" s="222"/>
      <c r="L279" s="49" t="s">
        <v>925</v>
      </c>
      <c r="M279" s="52">
        <v>2202.87</v>
      </c>
      <c r="N279" s="39"/>
      <c r="O279" s="29"/>
      <c r="P279" s="29"/>
      <c r="Q279" s="29"/>
      <c r="R279" s="30"/>
      <c r="S279" s="40"/>
      <c r="T279" s="29"/>
      <c r="U279" s="29"/>
      <c r="V279" s="29"/>
      <c r="W279" s="215">
        <v>6608.61</v>
      </c>
      <c r="X279" s="50">
        <v>2018</v>
      </c>
      <c r="Y279" s="42"/>
      <c r="Z279" s="42"/>
      <c r="AA279" s="219"/>
      <c r="AB279" s="217" t="s">
        <v>106</v>
      </c>
      <c r="AC279" s="220">
        <v>43132</v>
      </c>
      <c r="AD279" s="220">
        <v>43132</v>
      </c>
      <c r="AE279" s="220">
        <v>45322</v>
      </c>
      <c r="AF279" s="220">
        <v>47514</v>
      </c>
      <c r="AG279" s="213" t="s">
        <v>1077</v>
      </c>
      <c r="AH279" s="183">
        <v>43133</v>
      </c>
      <c r="AI279" s="220">
        <v>40391</v>
      </c>
      <c r="AJ279" s="49" t="s">
        <v>926</v>
      </c>
      <c r="AK279" s="49"/>
      <c r="AL279" s="32">
        <v>42425</v>
      </c>
      <c r="AM279" s="49" t="s">
        <v>125</v>
      </c>
      <c r="AN279" s="49">
        <v>82177</v>
      </c>
      <c r="AO279" s="49" t="s">
        <v>111</v>
      </c>
      <c r="AP279" s="49">
        <v>486</v>
      </c>
      <c r="AQ279" s="49">
        <v>29</v>
      </c>
      <c r="AR279" s="49">
        <v>2</v>
      </c>
      <c r="AS279" s="49"/>
      <c r="AT279" s="49"/>
      <c r="AU279" s="49">
        <v>9</v>
      </c>
      <c r="AV279" s="18"/>
      <c r="AW279" s="25"/>
      <c r="AX279" s="33"/>
      <c r="AY279" s="34">
        <v>26</v>
      </c>
      <c r="AZ279" s="34">
        <v>33</v>
      </c>
      <c r="BA279" s="33"/>
      <c r="BB279" s="35">
        <v>743.9</v>
      </c>
      <c r="BC279" s="35"/>
      <c r="BD279" s="36"/>
      <c r="BE279" s="41"/>
      <c r="BF279" s="49"/>
      <c r="BG279" s="25"/>
      <c r="BH279" s="25"/>
      <c r="BI279" s="25"/>
    </row>
    <row r="280" spans="1:61" customFormat="1" ht="13.5" customHeight="1" x14ac:dyDescent="0.25">
      <c r="A280" s="49">
        <v>204</v>
      </c>
      <c r="B280" s="221"/>
      <c r="C280" s="275" t="s">
        <v>908</v>
      </c>
      <c r="D280" s="221" t="s">
        <v>927</v>
      </c>
      <c r="E280" s="222" t="s">
        <v>928</v>
      </c>
      <c r="F280" s="213" t="s">
        <v>1138</v>
      </c>
      <c r="G280" s="213">
        <v>12030601004</v>
      </c>
      <c r="H280" s="136"/>
      <c r="I280" s="49"/>
      <c r="J280" s="49"/>
      <c r="K280" s="49"/>
      <c r="L280" s="161" t="s">
        <v>1125</v>
      </c>
      <c r="M280" s="218">
        <v>3550</v>
      </c>
      <c r="N280" s="35"/>
      <c r="O280" s="29"/>
      <c r="P280" s="29"/>
      <c r="Q280" s="29"/>
      <c r="R280" s="41"/>
      <c r="S280" s="41"/>
      <c r="T280" s="41"/>
      <c r="U280" s="41"/>
      <c r="V280" s="29"/>
      <c r="W280" s="215">
        <v>10650</v>
      </c>
      <c r="X280" s="50">
        <v>2024</v>
      </c>
      <c r="Y280" s="215">
        <v>31950</v>
      </c>
      <c r="Z280" s="42"/>
      <c r="AA280" s="49"/>
      <c r="AB280" s="301" t="s">
        <v>72</v>
      </c>
      <c r="AC280" s="220">
        <v>45316</v>
      </c>
      <c r="AD280" s="220">
        <v>45323</v>
      </c>
      <c r="AE280" s="220">
        <v>46783</v>
      </c>
      <c r="AF280" s="220">
        <v>48244</v>
      </c>
      <c r="AG280" s="213" t="s">
        <v>1126</v>
      </c>
      <c r="AH280" s="302">
        <v>45321</v>
      </c>
      <c r="AI280" s="220">
        <v>45323</v>
      </c>
      <c r="AJ280" s="49" t="s">
        <v>929</v>
      </c>
      <c r="AK280" s="31"/>
      <c r="AL280" s="32">
        <v>42425</v>
      </c>
      <c r="AM280" s="49" t="s">
        <v>133</v>
      </c>
      <c r="AN280" s="49">
        <v>82177</v>
      </c>
      <c r="AO280" s="49" t="s">
        <v>930</v>
      </c>
      <c r="AP280" s="49">
        <v>486</v>
      </c>
      <c r="AQ280" s="49">
        <v>29</v>
      </c>
      <c r="AR280" s="49">
        <v>3</v>
      </c>
      <c r="AS280" s="49">
        <v>1</v>
      </c>
      <c r="AT280" s="49"/>
      <c r="AU280" s="49">
        <v>3</v>
      </c>
      <c r="AV280" s="18">
        <v>120.4</v>
      </c>
      <c r="AW280" s="49">
        <v>6.5</v>
      </c>
      <c r="AX280" s="34">
        <v>2.4</v>
      </c>
      <c r="AY280" s="34"/>
      <c r="AZ280" s="34">
        <v>137</v>
      </c>
      <c r="BA280" s="34">
        <v>137</v>
      </c>
      <c r="BB280" s="215">
        <v>2265.9499999999998</v>
      </c>
      <c r="BC280" s="215"/>
      <c r="BD280" s="36"/>
      <c r="BE280" s="23"/>
      <c r="BF280" s="49"/>
      <c r="BG280" s="218">
        <v>37.75</v>
      </c>
      <c r="BH280" s="25"/>
      <c r="BI280" s="25"/>
    </row>
    <row r="281" spans="1:61" customFormat="1" ht="13.5" customHeight="1" x14ac:dyDescent="0.25">
      <c r="A281" s="49">
        <v>205</v>
      </c>
      <c r="B281" s="221"/>
      <c r="C281" s="275" t="s">
        <v>908</v>
      </c>
      <c r="D281" s="221" t="s">
        <v>493</v>
      </c>
      <c r="E281" s="222" t="s">
        <v>931</v>
      </c>
      <c r="F281" s="80" t="s">
        <v>1140</v>
      </c>
      <c r="G281" s="213"/>
      <c r="H281" s="87"/>
      <c r="I281" s="222"/>
      <c r="J281" s="49"/>
      <c r="K281" s="44"/>
      <c r="L281" s="28"/>
      <c r="M281" s="218"/>
      <c r="N281" s="39"/>
      <c r="O281" s="29"/>
      <c r="P281" s="29"/>
      <c r="Q281" s="29"/>
      <c r="R281" s="218"/>
      <c r="S281" s="29"/>
      <c r="T281" s="29"/>
      <c r="U281" s="29"/>
      <c r="V281" s="29"/>
      <c r="W281" s="42"/>
      <c r="X281" s="42"/>
      <c r="Y281" s="215"/>
      <c r="Z281" s="46"/>
      <c r="AA281" s="45"/>
      <c r="AB281" s="217"/>
      <c r="AC281" s="220"/>
      <c r="AD281" s="220"/>
      <c r="AE281" s="220"/>
      <c r="AF281" s="220"/>
      <c r="AG281" s="213"/>
      <c r="AH281" s="27"/>
      <c r="AI281" s="27"/>
      <c r="AJ281" s="49" t="s">
        <v>65</v>
      </c>
      <c r="AK281" s="31"/>
      <c r="AL281" s="32">
        <v>42425</v>
      </c>
      <c r="AM281" s="49" t="s">
        <v>152</v>
      </c>
      <c r="AN281" s="49">
        <v>82177</v>
      </c>
      <c r="AO281" s="49" t="s">
        <v>932</v>
      </c>
      <c r="AP281" s="49">
        <v>486</v>
      </c>
      <c r="AQ281" s="49">
        <v>29</v>
      </c>
      <c r="AR281" s="49">
        <v>4</v>
      </c>
      <c r="AS281" s="49">
        <v>2</v>
      </c>
      <c r="AT281" s="49"/>
      <c r="AU281" s="49">
        <v>7</v>
      </c>
      <c r="AV281" s="18">
        <f>209.78+25.77</f>
        <v>235.55</v>
      </c>
      <c r="AW281" s="49">
        <v>9.5</v>
      </c>
      <c r="AX281" s="33"/>
      <c r="AY281" s="33"/>
      <c r="AZ281" s="34">
        <v>222</v>
      </c>
      <c r="BA281" s="33"/>
      <c r="BB281" s="35">
        <v>12413.04</v>
      </c>
      <c r="BC281" s="35"/>
      <c r="BD281" s="36"/>
      <c r="BE281" s="23"/>
      <c r="BF281" s="49"/>
      <c r="BG281" s="25"/>
      <c r="BH281" s="25"/>
      <c r="BI281" s="25"/>
    </row>
    <row r="282" spans="1:61" customFormat="1" ht="13.5" customHeight="1" x14ac:dyDescent="0.25">
      <c r="A282" s="49">
        <v>207</v>
      </c>
      <c r="B282" s="221"/>
      <c r="C282" s="275" t="s">
        <v>908</v>
      </c>
      <c r="D282" s="221" t="s">
        <v>87</v>
      </c>
      <c r="E282" s="222" t="s">
        <v>933</v>
      </c>
      <c r="F282" s="213" t="s">
        <v>1140</v>
      </c>
      <c r="G282" s="213"/>
      <c r="H282" s="136"/>
      <c r="I282" s="49"/>
      <c r="J282" s="49"/>
      <c r="K282" s="49"/>
      <c r="L282" s="49"/>
      <c r="M282" s="218"/>
      <c r="N282" s="39"/>
      <c r="O282" s="29"/>
      <c r="P282" s="29"/>
      <c r="Q282" s="29"/>
      <c r="R282" s="95"/>
      <c r="S282" s="41"/>
      <c r="T282" s="41"/>
      <c r="U282" s="41"/>
      <c r="V282" s="29"/>
      <c r="W282" s="215"/>
      <c r="X282" s="50"/>
      <c r="Y282" s="42"/>
      <c r="Z282" s="42"/>
      <c r="AA282" s="217"/>
      <c r="AB282" s="253" t="s">
        <v>72</v>
      </c>
      <c r="AC282" s="220"/>
      <c r="AD282" s="220"/>
      <c r="AE282" s="220"/>
      <c r="AF282" s="220"/>
      <c r="AG282" s="213"/>
      <c r="AH282" s="27"/>
      <c r="AI282" s="32"/>
      <c r="AJ282" s="49" t="s">
        <v>934</v>
      </c>
      <c r="AK282" s="31"/>
      <c r="AL282" s="32">
        <v>42425</v>
      </c>
      <c r="AM282" s="49" t="s">
        <v>181</v>
      </c>
      <c r="AN282" s="49">
        <v>82177</v>
      </c>
      <c r="AO282" s="49" t="s">
        <v>930</v>
      </c>
      <c r="AP282" s="49">
        <v>486</v>
      </c>
      <c r="AQ282" s="49">
        <v>29</v>
      </c>
      <c r="AR282" s="49">
        <v>6</v>
      </c>
      <c r="AS282" s="49">
        <v>4</v>
      </c>
      <c r="AT282" s="49"/>
      <c r="AU282" s="49">
        <v>3</v>
      </c>
      <c r="AV282" s="18">
        <f>129.76+25.52</f>
        <v>155.28</v>
      </c>
      <c r="AW282" s="49">
        <v>6.5</v>
      </c>
      <c r="AX282" s="34">
        <v>18.89</v>
      </c>
      <c r="AY282" s="34"/>
      <c r="AZ282" s="34">
        <v>152</v>
      </c>
      <c r="BA282" s="34">
        <v>152</v>
      </c>
      <c r="BB282" s="215">
        <v>2265.9499999999998</v>
      </c>
      <c r="BC282" s="215"/>
      <c r="BD282" s="36"/>
      <c r="BE282" s="23"/>
      <c r="BF282" s="49"/>
      <c r="BG282" s="218">
        <v>4.5199999999999996</v>
      </c>
      <c r="BH282" s="25"/>
      <c r="BI282" s="25"/>
    </row>
    <row r="283" spans="1:61" customFormat="1" ht="13.5" customHeight="1" x14ac:dyDescent="0.25">
      <c r="A283" s="49">
        <v>209</v>
      </c>
      <c r="B283" s="221">
        <v>823</v>
      </c>
      <c r="C283" s="275" t="s">
        <v>908</v>
      </c>
      <c r="D283" s="222"/>
      <c r="E283" s="222" t="s">
        <v>935</v>
      </c>
      <c r="F283" s="208" t="s">
        <v>1140</v>
      </c>
      <c r="G283" s="213"/>
      <c r="H283" s="183"/>
      <c r="I283" s="49"/>
      <c r="J283" s="49"/>
      <c r="K283" s="49"/>
      <c r="L283" s="49"/>
      <c r="M283" s="167"/>
      <c r="N283" s="39"/>
      <c r="O283" s="29"/>
      <c r="P283" s="29"/>
      <c r="Q283" s="29"/>
      <c r="R283" s="30"/>
      <c r="S283" s="81"/>
      <c r="T283" s="81"/>
      <c r="U283" s="81"/>
      <c r="V283" s="29"/>
      <c r="W283" s="164"/>
      <c r="X283" s="50"/>
      <c r="Y283" s="231"/>
      <c r="Z283" s="51"/>
      <c r="AA283" s="217"/>
      <c r="AB283" s="217" t="s">
        <v>72</v>
      </c>
      <c r="AC283" s="220"/>
      <c r="AD283" s="220"/>
      <c r="AE283" s="220"/>
      <c r="AF283" s="220"/>
      <c r="AG283" s="213"/>
      <c r="AH283" s="27"/>
      <c r="AI283" s="32"/>
      <c r="AJ283" s="213" t="s">
        <v>936</v>
      </c>
      <c r="AK283" s="31"/>
      <c r="AL283" s="374">
        <v>42408</v>
      </c>
      <c r="AM283" s="49" t="s">
        <v>181</v>
      </c>
      <c r="AN283" s="330">
        <v>82177</v>
      </c>
      <c r="AO283" s="330" t="s">
        <v>930</v>
      </c>
      <c r="AP283" s="330">
        <v>486</v>
      </c>
      <c r="AQ283" s="330">
        <v>29</v>
      </c>
      <c r="AR283" s="330">
        <v>7</v>
      </c>
      <c r="AS283" s="49">
        <v>5</v>
      </c>
      <c r="AT283" s="49"/>
      <c r="AU283" s="330">
        <v>3</v>
      </c>
      <c r="AV283" s="18">
        <f>124.38+7.71</f>
        <v>132.09</v>
      </c>
      <c r="AW283" s="330">
        <v>10.5</v>
      </c>
      <c r="AX283" s="34">
        <v>18.22</v>
      </c>
      <c r="AY283" s="34"/>
      <c r="AZ283" s="334">
        <v>212</v>
      </c>
      <c r="BA283" s="334">
        <v>203</v>
      </c>
      <c r="BB283" s="384">
        <v>3660.39</v>
      </c>
      <c r="BC283" s="94"/>
      <c r="BD283" s="36"/>
      <c r="BE283" s="23"/>
      <c r="BF283" s="49"/>
      <c r="BG283" s="25"/>
      <c r="BH283" s="25"/>
      <c r="BI283" s="49"/>
    </row>
    <row r="284" spans="1:61" customFormat="1" ht="13.5" customHeight="1" x14ac:dyDescent="0.25">
      <c r="A284" s="49">
        <v>210</v>
      </c>
      <c r="B284" s="221"/>
      <c r="C284" s="275" t="s">
        <v>908</v>
      </c>
      <c r="D284" s="222"/>
      <c r="E284" s="222" t="s">
        <v>937</v>
      </c>
      <c r="F284" s="213" t="s">
        <v>1140</v>
      </c>
      <c r="G284" s="213"/>
      <c r="H284" s="183"/>
      <c r="I284" s="49"/>
      <c r="J284" s="49"/>
      <c r="K284" s="49"/>
      <c r="L284" s="49"/>
      <c r="M284" s="83"/>
      <c r="N284" s="39"/>
      <c r="O284" s="29"/>
      <c r="P284" s="29"/>
      <c r="Q284" s="29"/>
      <c r="R284" s="41"/>
      <c r="S284" s="40"/>
      <c r="T284" s="40"/>
      <c r="U284" s="40"/>
      <c r="V284" s="29"/>
      <c r="W284" s="215"/>
      <c r="X284" s="50"/>
      <c r="Y284" s="42"/>
      <c r="Z284" s="42"/>
      <c r="AA284" s="217"/>
      <c r="AB284" s="217" t="s">
        <v>72</v>
      </c>
      <c r="AC284" s="220"/>
      <c r="AD284" s="220"/>
      <c r="AE284" s="220"/>
      <c r="AF284" s="220"/>
      <c r="AG284" s="213"/>
      <c r="AH284" s="27"/>
      <c r="AI284" s="32"/>
      <c r="AJ284" s="27" t="s">
        <v>938</v>
      </c>
      <c r="AK284" s="27"/>
      <c r="AL284" s="343"/>
      <c r="AM284" s="49" t="s">
        <v>96</v>
      </c>
      <c r="AN284" s="333"/>
      <c r="AO284" s="333"/>
      <c r="AP284" s="333"/>
      <c r="AQ284" s="333"/>
      <c r="AR284" s="333"/>
      <c r="AS284" s="49" t="s">
        <v>939</v>
      </c>
      <c r="AT284" s="49"/>
      <c r="AU284" s="333"/>
      <c r="AV284" s="18">
        <f>29.19+14.72+6.82</f>
        <v>50.730000000000004</v>
      </c>
      <c r="AW284" s="333"/>
      <c r="AX284" s="34">
        <v>13.87</v>
      </c>
      <c r="AY284" s="34"/>
      <c r="AZ284" s="335"/>
      <c r="BA284" s="335"/>
      <c r="BB284" s="385"/>
      <c r="BC284" s="34"/>
      <c r="BD284" s="36"/>
      <c r="BE284" s="23"/>
      <c r="BF284" s="49"/>
      <c r="BG284" s="83"/>
      <c r="BH284" s="83"/>
      <c r="BI284" s="49"/>
    </row>
    <row r="285" spans="1:61" customFormat="1" ht="13.5" customHeight="1" x14ac:dyDescent="0.25">
      <c r="A285" s="49">
        <v>323</v>
      </c>
      <c r="B285" s="49"/>
      <c r="C285" s="275" t="s">
        <v>908</v>
      </c>
      <c r="D285" s="222"/>
      <c r="E285" s="222" t="s">
        <v>940</v>
      </c>
      <c r="F285" s="213" t="s">
        <v>1140</v>
      </c>
      <c r="G285" s="213"/>
      <c r="H285" s="87"/>
      <c r="I285" s="222"/>
      <c r="J285" s="222"/>
      <c r="K285" s="222"/>
      <c r="L285" s="222"/>
      <c r="M285" s="49"/>
      <c r="N285" s="39"/>
      <c r="O285" s="39"/>
      <c r="P285" s="39"/>
      <c r="Q285" s="29"/>
      <c r="R285" s="29"/>
      <c r="S285" s="29"/>
      <c r="T285" s="29"/>
      <c r="U285" s="29"/>
      <c r="V285" s="29"/>
      <c r="W285" s="170"/>
      <c r="X285" s="170"/>
      <c r="Y285" s="170"/>
      <c r="Z285" s="170"/>
      <c r="AA285" s="170"/>
      <c r="AB285" s="305" t="s">
        <v>192</v>
      </c>
      <c r="AC285" s="220"/>
      <c r="AD285" s="220"/>
      <c r="AE285" s="220"/>
      <c r="AF285" s="220"/>
      <c r="AG285" s="213"/>
      <c r="AH285" s="31"/>
      <c r="AI285" s="31"/>
      <c r="AJ285" s="49"/>
      <c r="AK285" s="31"/>
      <c r="AL285" s="27">
        <v>42425</v>
      </c>
      <c r="AM285" s="49" t="s">
        <v>125</v>
      </c>
      <c r="AN285" s="49">
        <v>82177</v>
      </c>
      <c r="AO285" s="49" t="s">
        <v>111</v>
      </c>
      <c r="AP285" s="49">
        <v>486</v>
      </c>
      <c r="AQ285" s="49">
        <v>29</v>
      </c>
      <c r="AR285" s="49">
        <v>8</v>
      </c>
      <c r="AS285" s="49"/>
      <c r="AT285" s="49"/>
      <c r="AU285" s="49">
        <v>7</v>
      </c>
      <c r="AV285" s="18"/>
      <c r="AW285" s="31"/>
      <c r="AX285" s="216"/>
      <c r="AY285" s="34">
        <v>67</v>
      </c>
      <c r="AZ285" s="216"/>
      <c r="BA285" s="216"/>
      <c r="BB285" s="61">
        <v>1415.25</v>
      </c>
      <c r="BC285" s="216"/>
      <c r="BD285" s="171"/>
      <c r="BE285" s="23"/>
      <c r="BF285" s="25"/>
      <c r="BG285" s="25"/>
      <c r="BH285" s="25"/>
      <c r="BI285" s="25"/>
    </row>
    <row r="286" spans="1:61" customFormat="1" ht="13.5" customHeight="1" x14ac:dyDescent="0.25">
      <c r="A286" s="49"/>
      <c r="B286" s="49"/>
      <c r="C286" s="275" t="s">
        <v>908</v>
      </c>
      <c r="D286" s="222"/>
      <c r="E286" s="222" t="s">
        <v>940</v>
      </c>
      <c r="F286" s="213" t="s">
        <v>1140</v>
      </c>
      <c r="G286" s="213"/>
      <c r="H286" s="87"/>
      <c r="I286" s="222"/>
      <c r="J286" s="222"/>
      <c r="K286" s="222"/>
      <c r="L286" s="222"/>
      <c r="M286" s="49"/>
      <c r="N286" s="39"/>
      <c r="O286" s="39"/>
      <c r="P286" s="39"/>
      <c r="Q286" s="29"/>
      <c r="R286" s="29"/>
      <c r="S286" s="29"/>
      <c r="T286" s="29"/>
      <c r="U286" s="29"/>
      <c r="V286" s="29"/>
      <c r="W286" s="170"/>
      <c r="X286" s="170"/>
      <c r="Y286" s="170"/>
      <c r="Z286" s="170"/>
      <c r="AA286" s="170"/>
      <c r="AB286" s="305" t="s">
        <v>192</v>
      </c>
      <c r="AC286" s="220"/>
      <c r="AD286" s="220"/>
      <c r="AE286" s="220"/>
      <c r="AF286" s="220"/>
      <c r="AG286" s="213"/>
      <c r="AH286" s="31"/>
      <c r="AI286" s="31"/>
      <c r="AJ286" s="49"/>
      <c r="AK286" s="31"/>
      <c r="AL286" s="27">
        <v>42425</v>
      </c>
      <c r="AM286" s="49" t="s">
        <v>125</v>
      </c>
      <c r="AN286" s="49">
        <v>82177</v>
      </c>
      <c r="AO286" s="49" t="s">
        <v>111</v>
      </c>
      <c r="AP286" s="49">
        <v>486</v>
      </c>
      <c r="AQ286" s="49">
        <v>29</v>
      </c>
      <c r="AR286" s="49">
        <v>10</v>
      </c>
      <c r="AS286" s="49"/>
      <c r="AT286" s="49"/>
      <c r="AU286" s="49">
        <v>8</v>
      </c>
      <c r="AV286" s="18"/>
      <c r="AW286" s="31"/>
      <c r="AX286" s="216"/>
      <c r="AY286" s="34">
        <v>38</v>
      </c>
      <c r="AZ286" s="34">
        <v>45</v>
      </c>
      <c r="BA286" s="216"/>
      <c r="BB286" s="61">
        <v>934.17</v>
      </c>
      <c r="BC286" s="216"/>
      <c r="BD286" s="171"/>
      <c r="BE286" s="23"/>
      <c r="BF286" s="25"/>
      <c r="BG286" s="25"/>
      <c r="BH286" s="25"/>
      <c r="BI286" s="25"/>
    </row>
    <row r="287" spans="1:61" customFormat="1" ht="13.5" customHeight="1" x14ac:dyDescent="0.25">
      <c r="A287" s="49">
        <v>212</v>
      </c>
      <c r="B287" s="49"/>
      <c r="C287" s="275" t="s">
        <v>908</v>
      </c>
      <c r="D287" s="222"/>
      <c r="E287" s="222" t="s">
        <v>941</v>
      </c>
      <c r="F287" s="213" t="s">
        <v>1138</v>
      </c>
      <c r="G287" s="330">
        <v>11559711004</v>
      </c>
      <c r="H287" s="87"/>
      <c r="I287" s="222"/>
      <c r="J287" s="222"/>
      <c r="K287" s="222"/>
      <c r="L287" s="341" t="s">
        <v>1093</v>
      </c>
      <c r="M287" s="376">
        <v>12501</v>
      </c>
      <c r="N287" s="39"/>
      <c r="O287" s="29"/>
      <c r="P287" s="29"/>
      <c r="Q287" s="29"/>
      <c r="R287" s="29"/>
      <c r="S287" s="29"/>
      <c r="T287" s="29"/>
      <c r="U287" s="29"/>
      <c r="V287" s="29"/>
      <c r="W287" s="376">
        <v>37503</v>
      </c>
      <c r="X287" s="381">
        <v>2022</v>
      </c>
      <c r="Y287" s="42"/>
      <c r="Z287" s="42"/>
      <c r="AA287" s="42"/>
      <c r="AB287" s="217" t="s">
        <v>192</v>
      </c>
      <c r="AC287" s="220"/>
      <c r="AD287" s="220"/>
      <c r="AE287" s="220"/>
      <c r="AF287" s="220"/>
      <c r="AG287" s="213"/>
      <c r="AH287" s="31"/>
      <c r="AI287" s="31"/>
      <c r="AJ287" s="49" t="s">
        <v>942</v>
      </c>
      <c r="AK287" s="31"/>
      <c r="AL287" s="32">
        <v>43743</v>
      </c>
      <c r="AM287" s="49" t="s">
        <v>125</v>
      </c>
      <c r="AN287" s="49">
        <v>82177</v>
      </c>
      <c r="AO287" s="26" t="s">
        <v>943</v>
      </c>
      <c r="AP287" s="49">
        <v>486</v>
      </c>
      <c r="AQ287" s="49">
        <v>32</v>
      </c>
      <c r="AR287" s="49">
        <v>501</v>
      </c>
      <c r="AS287" s="49"/>
      <c r="AT287" s="49"/>
      <c r="AU287" s="49">
        <v>11</v>
      </c>
      <c r="AV287" s="18">
        <v>65.95</v>
      </c>
      <c r="AW287" s="25"/>
      <c r="AX287" s="33"/>
      <c r="AY287" s="34">
        <v>40</v>
      </c>
      <c r="AZ287" s="34">
        <v>95</v>
      </c>
      <c r="BA287" s="33"/>
      <c r="BB287" s="35">
        <v>0</v>
      </c>
      <c r="BC287" s="35"/>
      <c r="BD287" s="36"/>
      <c r="BE287" s="23"/>
      <c r="BF287" s="49"/>
      <c r="BG287" s="25"/>
      <c r="BH287" s="25"/>
      <c r="BI287" s="25"/>
    </row>
    <row r="288" spans="1:61" customFormat="1" ht="13.5" customHeight="1" x14ac:dyDescent="0.25">
      <c r="A288" s="49">
        <v>213</v>
      </c>
      <c r="B288" s="49"/>
      <c r="C288" s="275" t="s">
        <v>908</v>
      </c>
      <c r="D288" s="222"/>
      <c r="E288" s="222" t="s">
        <v>944</v>
      </c>
      <c r="F288" s="213" t="s">
        <v>1138</v>
      </c>
      <c r="G288" s="344"/>
      <c r="H288" s="87"/>
      <c r="I288" s="222"/>
      <c r="J288" s="222"/>
      <c r="K288" s="222"/>
      <c r="L288" s="342"/>
      <c r="M288" s="347"/>
      <c r="N288" s="39"/>
      <c r="O288" s="29"/>
      <c r="P288" s="29"/>
      <c r="Q288" s="29"/>
      <c r="R288" s="29"/>
      <c r="S288" s="29"/>
      <c r="T288" s="29"/>
      <c r="U288" s="29"/>
      <c r="V288" s="29"/>
      <c r="W288" s="347"/>
      <c r="X288" s="382"/>
      <c r="Y288" s="215"/>
      <c r="Z288" s="215"/>
      <c r="AA288" s="215"/>
      <c r="AB288" s="301" t="s">
        <v>72</v>
      </c>
      <c r="AC288" s="220"/>
      <c r="AD288" s="220"/>
      <c r="AE288" s="220"/>
      <c r="AF288" s="220"/>
      <c r="AG288" s="213"/>
      <c r="AH288" s="31"/>
      <c r="AI288" s="31"/>
      <c r="AJ288" s="49" t="s">
        <v>945</v>
      </c>
      <c r="AK288" s="31"/>
      <c r="AL288" s="32">
        <v>43743</v>
      </c>
      <c r="AM288" s="49" t="s">
        <v>133</v>
      </c>
      <c r="AN288" s="49">
        <v>82177</v>
      </c>
      <c r="AO288" s="26" t="s">
        <v>943</v>
      </c>
      <c r="AP288" s="49">
        <v>486</v>
      </c>
      <c r="AQ288" s="49">
        <v>32</v>
      </c>
      <c r="AR288" s="49">
        <v>502</v>
      </c>
      <c r="AS288" s="49"/>
      <c r="AT288" s="49"/>
      <c r="AU288" s="49">
        <v>3</v>
      </c>
      <c r="AV288" s="18"/>
      <c r="AW288" s="31">
        <v>5.5</v>
      </c>
      <c r="AX288" s="216">
        <v>2.12</v>
      </c>
      <c r="AY288" s="216"/>
      <c r="AZ288" s="34">
        <v>110</v>
      </c>
      <c r="BA288" s="34">
        <v>110</v>
      </c>
      <c r="BB288" s="215">
        <v>0</v>
      </c>
      <c r="BC288" s="215"/>
      <c r="BD288" s="36"/>
      <c r="BE288" s="23"/>
      <c r="BF288" s="49"/>
      <c r="BG288" s="25"/>
      <c r="BH288" s="218">
        <v>74205</v>
      </c>
      <c r="BI288" s="25"/>
    </row>
    <row r="289" spans="1:61" customFormat="1" ht="13.5" customHeight="1" x14ac:dyDescent="0.25">
      <c r="A289" s="49">
        <v>214</v>
      </c>
      <c r="B289" s="49"/>
      <c r="C289" s="275" t="s">
        <v>908</v>
      </c>
      <c r="D289" s="222"/>
      <c r="E289" s="222" t="s">
        <v>946</v>
      </c>
      <c r="F289" s="213" t="s">
        <v>1138</v>
      </c>
      <c r="G289" s="344"/>
      <c r="H289" s="87"/>
      <c r="I289" s="222"/>
      <c r="J289" s="222"/>
      <c r="K289" s="222"/>
      <c r="L289" s="342"/>
      <c r="M289" s="347"/>
      <c r="N289" s="39"/>
      <c r="O289" s="29"/>
      <c r="P289" s="29"/>
      <c r="Q289" s="29"/>
      <c r="R289" s="29"/>
      <c r="S289" s="29"/>
      <c r="T289" s="29"/>
      <c r="U289" s="29"/>
      <c r="V289" s="29"/>
      <c r="W289" s="347"/>
      <c r="X289" s="382"/>
      <c r="Y289" s="42"/>
      <c r="Z289" s="42"/>
      <c r="AA289" s="42"/>
      <c r="AB289" s="301" t="s">
        <v>72</v>
      </c>
      <c r="AC289" s="220"/>
      <c r="AD289" s="220"/>
      <c r="AE289" s="220"/>
      <c r="AF289" s="220"/>
      <c r="AG289" s="213"/>
      <c r="AH289" s="31"/>
      <c r="AI289" s="31"/>
      <c r="AJ289" s="49" t="s">
        <v>947</v>
      </c>
      <c r="AK289" s="31"/>
      <c r="AL289" s="32">
        <v>43743</v>
      </c>
      <c r="AM289" s="49" t="s">
        <v>152</v>
      </c>
      <c r="AN289" s="49">
        <v>82177</v>
      </c>
      <c r="AO289" s="26" t="s">
        <v>943</v>
      </c>
      <c r="AP289" s="49">
        <v>486</v>
      </c>
      <c r="AQ289" s="49">
        <v>32</v>
      </c>
      <c r="AR289" s="49">
        <v>503</v>
      </c>
      <c r="AS289" s="49"/>
      <c r="AT289" s="49"/>
      <c r="AU289" s="49">
        <v>3</v>
      </c>
      <c r="AV289" s="18">
        <v>100</v>
      </c>
      <c r="AW289" s="49">
        <v>5.5</v>
      </c>
      <c r="AX289" s="34">
        <v>2.12</v>
      </c>
      <c r="AY289" s="216"/>
      <c r="AZ289" s="34">
        <v>107</v>
      </c>
      <c r="BA289" s="34">
        <v>107</v>
      </c>
      <c r="BB289" s="215">
        <v>0</v>
      </c>
      <c r="BC289" s="215"/>
      <c r="BD289" s="25"/>
      <c r="BE289" s="25"/>
      <c r="BF289" s="25"/>
      <c r="BG289" s="25"/>
      <c r="BH289" s="25"/>
      <c r="BI289" s="25"/>
    </row>
    <row r="290" spans="1:61" customFormat="1" ht="13.5" customHeight="1" x14ac:dyDescent="0.25">
      <c r="A290" s="49">
        <v>215</v>
      </c>
      <c r="B290" s="49"/>
      <c r="C290" s="275" t="s">
        <v>908</v>
      </c>
      <c r="D290" s="222"/>
      <c r="E290" s="222" t="s">
        <v>948</v>
      </c>
      <c r="F290" s="213" t="s">
        <v>1138</v>
      </c>
      <c r="G290" s="344"/>
      <c r="H290" s="87"/>
      <c r="I290" s="222"/>
      <c r="J290" s="222"/>
      <c r="K290" s="222"/>
      <c r="L290" s="342"/>
      <c r="M290" s="347"/>
      <c r="N290" s="39"/>
      <c r="O290" s="29"/>
      <c r="P290" s="29"/>
      <c r="Q290" s="29"/>
      <c r="R290" s="29"/>
      <c r="S290" s="29"/>
      <c r="T290" s="29"/>
      <c r="U290" s="29"/>
      <c r="V290" s="29"/>
      <c r="W290" s="347"/>
      <c r="X290" s="382"/>
      <c r="Y290" s="215"/>
      <c r="Z290" s="215"/>
      <c r="AA290" s="215"/>
      <c r="AB290" s="301" t="s">
        <v>72</v>
      </c>
      <c r="AC290" s="220"/>
      <c r="AD290" s="220"/>
      <c r="AE290" s="220"/>
      <c r="AF290" s="220"/>
      <c r="AG290" s="213"/>
      <c r="AH290" s="31"/>
      <c r="AI290" s="31"/>
      <c r="AJ290" s="49" t="s">
        <v>949</v>
      </c>
      <c r="AK290" s="31"/>
      <c r="AL290" s="32">
        <v>43743</v>
      </c>
      <c r="AM290" s="49" t="s">
        <v>166</v>
      </c>
      <c r="AN290" s="49">
        <v>82177</v>
      </c>
      <c r="AO290" s="26" t="s">
        <v>943</v>
      </c>
      <c r="AP290" s="49">
        <v>486</v>
      </c>
      <c r="AQ290" s="49">
        <v>32</v>
      </c>
      <c r="AR290" s="49">
        <v>504</v>
      </c>
      <c r="AS290" s="49"/>
      <c r="AT290" s="49"/>
      <c r="AU290" s="49">
        <v>3</v>
      </c>
      <c r="AV290" s="18">
        <v>100</v>
      </c>
      <c r="AW290" s="49">
        <v>5.5</v>
      </c>
      <c r="AX290" s="34">
        <v>2.12</v>
      </c>
      <c r="AY290" s="33"/>
      <c r="AZ290" s="34">
        <v>95</v>
      </c>
      <c r="BA290" s="34">
        <v>95</v>
      </c>
      <c r="BB290" s="215">
        <v>0</v>
      </c>
      <c r="BC290" s="35"/>
      <c r="BD290" s="25"/>
      <c r="BE290" s="25"/>
      <c r="BF290" s="25"/>
      <c r="BG290" s="25"/>
      <c r="BH290" s="25"/>
      <c r="BI290" s="25"/>
    </row>
    <row r="291" spans="1:61" customFormat="1" ht="13.5" customHeight="1" x14ac:dyDescent="0.25">
      <c r="A291" s="49">
        <v>208</v>
      </c>
      <c r="B291" s="49"/>
      <c r="C291" s="275" t="s">
        <v>908</v>
      </c>
      <c r="D291" s="222"/>
      <c r="E291" s="222" t="s">
        <v>950</v>
      </c>
      <c r="F291" s="213" t="s">
        <v>1138</v>
      </c>
      <c r="G291" s="333"/>
      <c r="H291" s="87"/>
      <c r="I291" s="222"/>
      <c r="J291" s="222"/>
      <c r="K291" s="222"/>
      <c r="L291" s="380"/>
      <c r="M291" s="348"/>
      <c r="N291" s="39"/>
      <c r="O291" s="29"/>
      <c r="P291" s="29"/>
      <c r="Q291" s="29"/>
      <c r="R291" s="29"/>
      <c r="S291" s="29"/>
      <c r="T291" s="29"/>
      <c r="U291" s="29"/>
      <c r="V291" s="29"/>
      <c r="W291" s="348"/>
      <c r="X291" s="383"/>
      <c r="Y291" s="42"/>
      <c r="Z291" s="42"/>
      <c r="AA291" s="42"/>
      <c r="AB291" s="253" t="s">
        <v>192</v>
      </c>
      <c r="AC291" s="220"/>
      <c r="AD291" s="220"/>
      <c r="AE291" s="220"/>
      <c r="AF291" s="220"/>
      <c r="AG291" s="213"/>
      <c r="AH291" s="31"/>
      <c r="AI291" s="31"/>
      <c r="AJ291" s="49" t="s">
        <v>951</v>
      </c>
      <c r="AK291" s="31"/>
      <c r="AL291" s="31"/>
      <c r="AM291" s="31"/>
      <c r="AN291" s="49">
        <v>82177</v>
      </c>
      <c r="AO291" s="49" t="s">
        <v>111</v>
      </c>
      <c r="AP291" s="49">
        <v>486</v>
      </c>
      <c r="AQ291" s="49">
        <v>29</v>
      </c>
      <c r="AR291" s="49"/>
      <c r="AS291" s="49"/>
      <c r="AT291" s="49"/>
      <c r="AU291" s="49"/>
      <c r="AV291" s="18">
        <v>84.1</v>
      </c>
      <c r="AW291" s="25">
        <v>2</v>
      </c>
      <c r="AX291" s="33"/>
      <c r="AY291" s="33"/>
      <c r="AZ291" s="33"/>
      <c r="BA291" s="33"/>
      <c r="BB291" s="33"/>
      <c r="BC291" s="33"/>
      <c r="BD291" s="25"/>
      <c r="BE291" s="25"/>
      <c r="BF291" s="25"/>
      <c r="BG291" s="25"/>
      <c r="BH291" s="25"/>
      <c r="BI291" s="25"/>
    </row>
    <row r="292" spans="1:61" customFormat="1" ht="13.5" customHeight="1" x14ac:dyDescent="0.25">
      <c r="A292" s="49">
        <v>150</v>
      </c>
      <c r="B292" s="49"/>
      <c r="C292" s="275" t="s">
        <v>952</v>
      </c>
      <c r="D292" s="222"/>
      <c r="E292" s="222" t="s">
        <v>953</v>
      </c>
      <c r="F292" s="213" t="s">
        <v>1140</v>
      </c>
      <c r="G292" s="213"/>
      <c r="H292" s="183"/>
      <c r="I292" s="49"/>
      <c r="J292" s="49"/>
      <c r="K292" s="222"/>
      <c r="L292" s="222"/>
      <c r="M292" s="218" t="s">
        <v>1140</v>
      </c>
      <c r="N292" s="39"/>
      <c r="O292" s="29"/>
      <c r="P292" s="29"/>
      <c r="Q292" s="29"/>
      <c r="R292" s="40"/>
      <c r="S292" s="29"/>
      <c r="T292" s="29"/>
      <c r="U292" s="29"/>
      <c r="V292" s="29"/>
      <c r="W292" s="215"/>
      <c r="X292" s="50"/>
      <c r="Y292" s="42"/>
      <c r="Z292" s="42"/>
      <c r="AA292" s="219"/>
      <c r="AB292" s="217" t="s">
        <v>72</v>
      </c>
      <c r="AC292" s="220"/>
      <c r="AD292" s="220"/>
      <c r="AE292" s="220"/>
      <c r="AF292" s="220"/>
      <c r="AG292" s="213"/>
      <c r="AH292" s="27"/>
      <c r="AI292" s="31"/>
      <c r="AJ292" s="49" t="s">
        <v>954</v>
      </c>
      <c r="AK292" s="31"/>
      <c r="AL292" s="32">
        <v>42408</v>
      </c>
      <c r="AM292" s="49" t="s">
        <v>133</v>
      </c>
      <c r="AN292" s="217">
        <v>32848</v>
      </c>
      <c r="AO292" s="49" t="s">
        <v>74</v>
      </c>
      <c r="AP292" s="49">
        <v>490</v>
      </c>
      <c r="AQ292" s="49">
        <v>123</v>
      </c>
      <c r="AR292" s="49">
        <v>6</v>
      </c>
      <c r="AS292" s="49">
        <v>1</v>
      </c>
      <c r="AT292" s="49"/>
      <c r="AU292" s="49">
        <v>3</v>
      </c>
      <c r="AV292" s="18">
        <v>50.62</v>
      </c>
      <c r="AW292" s="49">
        <v>3</v>
      </c>
      <c r="AX292" s="33"/>
      <c r="AY292" s="33"/>
      <c r="AZ292" s="33"/>
      <c r="BA292" s="33"/>
      <c r="BB292" s="35">
        <v>890.89</v>
      </c>
      <c r="BC292" s="35"/>
      <c r="BD292" s="25"/>
      <c r="BE292" s="25"/>
      <c r="BF292" s="25"/>
      <c r="BG292" s="218">
        <v>2.92</v>
      </c>
      <c r="BH292" s="25"/>
      <c r="BI292" s="25"/>
    </row>
    <row r="293" spans="1:61" customFormat="1" ht="15" customHeight="1" x14ac:dyDescent="0.25">
      <c r="A293" s="49">
        <v>151</v>
      </c>
      <c r="B293" s="49"/>
      <c r="C293" s="275" t="s">
        <v>952</v>
      </c>
      <c r="D293" s="222"/>
      <c r="E293" s="222" t="s">
        <v>955</v>
      </c>
      <c r="F293" s="213" t="s">
        <v>1140</v>
      </c>
      <c r="G293" s="213"/>
      <c r="H293" s="87"/>
      <c r="I293" s="222"/>
      <c r="J293" s="222"/>
      <c r="K293" s="222"/>
      <c r="L293" s="222"/>
      <c r="M293" s="218" t="s">
        <v>1140</v>
      </c>
      <c r="N293" s="39"/>
      <c r="O293" s="29"/>
      <c r="P293" s="29"/>
      <c r="Q293" s="29"/>
      <c r="R293" s="29"/>
      <c r="S293" s="29"/>
      <c r="T293" s="29"/>
      <c r="U293" s="29"/>
      <c r="V293" s="29"/>
      <c r="W293" s="215"/>
      <c r="X293" s="215"/>
      <c r="Y293" s="42"/>
      <c r="Z293" s="42"/>
      <c r="AA293" s="42"/>
      <c r="AB293" s="301"/>
      <c r="AC293" s="220"/>
      <c r="AD293" s="220"/>
      <c r="AE293" s="220"/>
      <c r="AF293" s="220"/>
      <c r="AG293" s="213"/>
      <c r="AH293" s="31"/>
      <c r="AI293" s="31"/>
      <c r="AJ293" s="49" t="s">
        <v>956</v>
      </c>
      <c r="AK293" s="31"/>
      <c r="AL293" s="32">
        <v>42425</v>
      </c>
      <c r="AM293" s="49" t="s">
        <v>133</v>
      </c>
      <c r="AN293" s="217">
        <v>32848</v>
      </c>
      <c r="AO293" s="49" t="s">
        <v>74</v>
      </c>
      <c r="AP293" s="49">
        <v>490</v>
      </c>
      <c r="AQ293" s="49">
        <v>123</v>
      </c>
      <c r="AR293" s="49">
        <v>5</v>
      </c>
      <c r="AS293" s="49">
        <v>2</v>
      </c>
      <c r="AT293" s="49"/>
      <c r="AU293" s="49">
        <v>3</v>
      </c>
      <c r="AV293" s="18">
        <v>79</v>
      </c>
      <c r="AW293" s="49">
        <v>2.5</v>
      </c>
      <c r="AX293" s="33"/>
      <c r="AY293" s="33"/>
      <c r="AZ293" s="33"/>
      <c r="BA293" s="33"/>
      <c r="BB293" s="35">
        <v>742.41</v>
      </c>
      <c r="BC293" s="35"/>
      <c r="BD293" s="25"/>
      <c r="BE293" s="25"/>
      <c r="BF293" s="25"/>
      <c r="BG293" s="25"/>
      <c r="BH293" s="25"/>
      <c r="BI293" s="25"/>
    </row>
    <row r="294" spans="1:61" customFormat="1" x14ac:dyDescent="0.25">
      <c r="A294" s="49">
        <v>152</v>
      </c>
      <c r="B294" s="49">
        <v>814</v>
      </c>
      <c r="C294" s="275" t="s">
        <v>952</v>
      </c>
      <c r="D294" s="222"/>
      <c r="E294" s="222" t="s">
        <v>957</v>
      </c>
      <c r="F294" s="213" t="s">
        <v>1140</v>
      </c>
      <c r="G294" s="213"/>
      <c r="H294" s="183"/>
      <c r="I294" s="49"/>
      <c r="J294" s="49"/>
      <c r="K294" s="44"/>
      <c r="L294" s="222"/>
      <c r="M294" s="218" t="s">
        <v>1140</v>
      </c>
      <c r="N294" s="39"/>
      <c r="O294" s="29"/>
      <c r="P294" s="29"/>
      <c r="Q294" s="29"/>
      <c r="R294" s="29"/>
      <c r="S294" s="29"/>
      <c r="T294" s="29"/>
      <c r="U294" s="29"/>
      <c r="V294" s="29"/>
      <c r="W294" s="164"/>
      <c r="X294" s="50"/>
      <c r="Y294" s="167"/>
      <c r="Z294" s="24"/>
      <c r="AA294" s="75"/>
      <c r="AB294" s="217" t="s">
        <v>72</v>
      </c>
      <c r="AC294" s="220"/>
      <c r="AD294" s="220"/>
      <c r="AE294" s="220"/>
      <c r="AF294" s="220"/>
      <c r="AG294" s="213"/>
      <c r="AH294" s="27"/>
      <c r="AI294" s="32"/>
      <c r="AJ294" s="213" t="s">
        <v>958</v>
      </c>
      <c r="AK294" s="31"/>
      <c r="AL294" s="32">
        <v>42408</v>
      </c>
      <c r="AM294" s="49" t="s">
        <v>133</v>
      </c>
      <c r="AN294" s="49">
        <v>32848</v>
      </c>
      <c r="AO294" s="49" t="s">
        <v>74</v>
      </c>
      <c r="AP294" s="49">
        <v>490</v>
      </c>
      <c r="AQ294" s="49">
        <v>123</v>
      </c>
      <c r="AR294" s="49">
        <v>7</v>
      </c>
      <c r="AS294" s="49">
        <v>3</v>
      </c>
      <c r="AT294" s="49"/>
      <c r="AU294" s="49">
        <v>3</v>
      </c>
      <c r="AV294" s="18">
        <v>111.2</v>
      </c>
      <c r="AW294" s="49">
        <v>4</v>
      </c>
      <c r="AX294" s="33"/>
      <c r="AY294" s="33"/>
      <c r="AZ294" s="33"/>
      <c r="BA294" s="33"/>
      <c r="BB294" s="35">
        <v>1187.8499999999999</v>
      </c>
      <c r="BC294" s="35"/>
      <c r="BD294" s="36"/>
      <c r="BE294" s="23"/>
      <c r="BF294" s="49"/>
      <c r="BG294" s="25"/>
      <c r="BH294" s="25"/>
      <c r="BI294" s="25"/>
    </row>
    <row r="295" spans="1:61" customFormat="1" x14ac:dyDescent="0.25">
      <c r="A295" s="49">
        <v>153</v>
      </c>
      <c r="B295" s="221">
        <v>559</v>
      </c>
      <c r="C295" s="275" t="s">
        <v>952</v>
      </c>
      <c r="D295" s="222"/>
      <c r="E295" s="222" t="s">
        <v>959</v>
      </c>
      <c r="F295" s="213" t="s">
        <v>1138</v>
      </c>
      <c r="G295" s="213">
        <v>6036341003</v>
      </c>
      <c r="H295" s="183"/>
      <c r="I295" s="49"/>
      <c r="J295" s="49" t="s">
        <v>961</v>
      </c>
      <c r="K295" s="222"/>
      <c r="L295" s="222"/>
      <c r="M295" s="52">
        <v>7457.5</v>
      </c>
      <c r="N295" s="39"/>
      <c r="O295" s="29"/>
      <c r="P295" s="29"/>
      <c r="Q295" s="29"/>
      <c r="R295" s="29"/>
      <c r="S295" s="29"/>
      <c r="T295" s="29"/>
      <c r="U295" s="29"/>
      <c r="V295" s="29"/>
      <c r="W295" s="218">
        <v>22372.5</v>
      </c>
      <c r="X295" s="50">
        <v>2022</v>
      </c>
      <c r="Y295" s="42">
        <v>67117.5</v>
      </c>
      <c r="Z295" s="42"/>
      <c r="AA295" s="42"/>
      <c r="AB295" s="217" t="s">
        <v>106</v>
      </c>
      <c r="AC295" s="220">
        <v>44708</v>
      </c>
      <c r="AD295" s="220">
        <v>44713</v>
      </c>
      <c r="AE295" s="220">
        <v>46904</v>
      </c>
      <c r="AF295" s="220">
        <v>49095</v>
      </c>
      <c r="AG295" s="213" t="s">
        <v>1078</v>
      </c>
      <c r="AH295" s="27">
        <v>44719</v>
      </c>
      <c r="AI295" s="31"/>
      <c r="AJ295" s="213" t="s">
        <v>960</v>
      </c>
      <c r="AK295" s="31"/>
      <c r="AL295" s="93">
        <v>42425</v>
      </c>
      <c r="AM295" s="49" t="s">
        <v>125</v>
      </c>
      <c r="AN295" s="217">
        <v>32848</v>
      </c>
      <c r="AO295" s="49" t="s">
        <v>962</v>
      </c>
      <c r="AP295" s="49">
        <v>490</v>
      </c>
      <c r="AQ295" s="49">
        <v>123</v>
      </c>
      <c r="AR295" s="49">
        <v>4</v>
      </c>
      <c r="AS295" s="49"/>
      <c r="AT295" s="49"/>
      <c r="AU295" s="49">
        <v>7</v>
      </c>
      <c r="AV295" s="18"/>
      <c r="AW295" s="25"/>
      <c r="AX295" s="33"/>
      <c r="AY295" s="34">
        <v>108</v>
      </c>
      <c r="AZ295" s="34">
        <v>161</v>
      </c>
      <c r="BA295" s="33"/>
      <c r="BB295" s="35">
        <v>9855.86</v>
      </c>
      <c r="BC295" s="35"/>
      <c r="BD295" s="36">
        <v>43831</v>
      </c>
      <c r="BE295" s="23">
        <v>23722.080000000002</v>
      </c>
      <c r="BF295" s="49">
        <v>4</v>
      </c>
      <c r="BG295" s="25"/>
      <c r="BH295" s="25"/>
      <c r="BI295" s="25"/>
    </row>
    <row r="296" spans="1:61" customFormat="1" ht="13.5" customHeight="1" x14ac:dyDescent="0.25">
      <c r="A296" s="49">
        <v>25</v>
      </c>
      <c r="B296" s="49">
        <v>799</v>
      </c>
      <c r="C296" s="275" t="s">
        <v>963</v>
      </c>
      <c r="D296" s="222"/>
      <c r="E296" s="222" t="s">
        <v>964</v>
      </c>
      <c r="F296" s="213" t="s">
        <v>1138</v>
      </c>
      <c r="G296" s="43" t="s">
        <v>965</v>
      </c>
      <c r="H296" s="87"/>
      <c r="I296" s="222"/>
      <c r="J296" s="132" t="s">
        <v>966</v>
      </c>
      <c r="K296" s="217" t="s">
        <v>967</v>
      </c>
      <c r="L296" s="172" t="s">
        <v>968</v>
      </c>
      <c r="M296" s="52">
        <v>27500</v>
      </c>
      <c r="N296" s="39">
        <v>28226.87</v>
      </c>
      <c r="O296" s="29"/>
      <c r="P296" s="29"/>
      <c r="Q296" s="29"/>
      <c r="R296" s="29"/>
      <c r="S296" s="29"/>
      <c r="T296" s="29"/>
      <c r="U296" s="29"/>
      <c r="V296" s="29"/>
      <c r="W296" s="229">
        <v>82500</v>
      </c>
      <c r="X296" s="24">
        <v>2016</v>
      </c>
      <c r="Y296" s="164">
        <v>247500</v>
      </c>
      <c r="Z296" s="46">
        <v>45657</v>
      </c>
      <c r="AA296" s="215"/>
      <c r="AB296" s="217" t="s">
        <v>852</v>
      </c>
      <c r="AC296" s="220">
        <v>42374</v>
      </c>
      <c r="AD296" s="220">
        <v>42370</v>
      </c>
      <c r="AE296" s="220">
        <v>45657</v>
      </c>
      <c r="AF296" s="220">
        <v>48944</v>
      </c>
      <c r="AG296" s="213" t="s">
        <v>969</v>
      </c>
      <c r="AH296" s="27">
        <v>42376</v>
      </c>
      <c r="AI296" s="31"/>
      <c r="AJ296" s="31"/>
      <c r="AK296" s="31"/>
      <c r="AL296" s="32">
        <v>42079</v>
      </c>
      <c r="AM296" s="38" t="s">
        <v>970</v>
      </c>
      <c r="AN296" s="49">
        <v>82290</v>
      </c>
      <c r="AO296" s="49" t="s">
        <v>855</v>
      </c>
      <c r="AP296" s="49">
        <v>494</v>
      </c>
      <c r="AQ296" s="49">
        <v>8</v>
      </c>
      <c r="AR296" s="49">
        <v>501</v>
      </c>
      <c r="AS296" s="49"/>
      <c r="AT296" s="49"/>
      <c r="AU296" s="49"/>
      <c r="AV296" s="18">
        <v>1865</v>
      </c>
      <c r="AW296" s="31"/>
      <c r="AX296" s="216"/>
      <c r="AY296" s="216"/>
      <c r="AZ296" s="216"/>
      <c r="BA296" s="216"/>
      <c r="BB296" s="35">
        <v>81278.95</v>
      </c>
      <c r="BC296" s="35"/>
      <c r="BD296" s="25"/>
      <c r="BE296" s="25"/>
      <c r="BF296" s="25"/>
      <c r="BG296" s="25"/>
      <c r="BH296" s="25"/>
      <c r="BI296" s="25"/>
    </row>
    <row r="297" spans="1:61" customFormat="1" x14ac:dyDescent="0.25">
      <c r="A297" s="49">
        <v>248</v>
      </c>
      <c r="B297" s="49">
        <v>248</v>
      </c>
      <c r="C297" s="275" t="s">
        <v>971</v>
      </c>
      <c r="D297" s="222"/>
      <c r="E297" s="222" t="s">
        <v>972</v>
      </c>
      <c r="F297" s="213" t="s">
        <v>1140</v>
      </c>
      <c r="G297" s="213"/>
      <c r="H297" s="87"/>
      <c r="I297" s="222"/>
      <c r="J297" s="222"/>
      <c r="K297" s="222"/>
      <c r="L297" s="222"/>
      <c r="M297" s="222"/>
      <c r="N297" s="39"/>
      <c r="O297" s="29"/>
      <c r="P297" s="29"/>
      <c r="Q297" s="29"/>
      <c r="R297" s="41"/>
      <c r="S297" s="29"/>
      <c r="T297" s="29"/>
      <c r="U297" s="29"/>
      <c r="V297" s="29"/>
      <c r="W297" s="42"/>
      <c r="X297" s="42"/>
      <c r="Y297" s="42"/>
      <c r="Z297" s="42"/>
      <c r="AA297" s="42"/>
      <c r="AB297" s="301"/>
      <c r="AC297" s="220"/>
      <c r="AD297" s="220"/>
      <c r="AE297" s="220"/>
      <c r="AF297" s="220"/>
      <c r="AG297" s="213"/>
      <c r="AH297" s="31"/>
      <c r="AI297" s="31"/>
      <c r="AJ297" s="31"/>
      <c r="AK297" s="31"/>
      <c r="AL297" s="32">
        <v>42671</v>
      </c>
      <c r="AM297" s="49" t="s">
        <v>973</v>
      </c>
      <c r="AN297" s="49">
        <v>1461894</v>
      </c>
      <c r="AO297" s="49" t="s">
        <v>269</v>
      </c>
      <c r="AP297" s="49">
        <v>414</v>
      </c>
      <c r="AQ297" s="49">
        <v>1104</v>
      </c>
      <c r="AR297" s="49"/>
      <c r="AS297" s="49"/>
      <c r="AT297" s="49"/>
      <c r="AU297" s="49">
        <v>10</v>
      </c>
      <c r="AV297" s="18">
        <v>3146</v>
      </c>
      <c r="AW297" s="25"/>
      <c r="AX297" s="33"/>
      <c r="AY297" s="86" t="s">
        <v>1137</v>
      </c>
      <c r="AZ297" s="34">
        <v>3146</v>
      </c>
      <c r="BA297" s="33"/>
      <c r="BB297" s="35">
        <v>23662.76</v>
      </c>
      <c r="BC297" s="223"/>
      <c r="BD297" s="36"/>
      <c r="BE297" s="41"/>
      <c r="BF297" s="49"/>
      <c r="BG297" s="25"/>
      <c r="BH297" s="25"/>
      <c r="BI297" s="25"/>
    </row>
    <row r="298" spans="1:61" customFormat="1" x14ac:dyDescent="0.25">
      <c r="A298" s="49">
        <v>47</v>
      </c>
      <c r="B298" s="49"/>
      <c r="C298" s="275" t="s">
        <v>974</v>
      </c>
      <c r="D298" s="222"/>
      <c r="E298" s="222" t="s">
        <v>975</v>
      </c>
      <c r="F298" s="213" t="s">
        <v>1138</v>
      </c>
      <c r="G298" s="43" t="s">
        <v>1127</v>
      </c>
      <c r="H298" s="136">
        <v>25779</v>
      </c>
      <c r="I298" s="49" t="s">
        <v>1000</v>
      </c>
      <c r="J298" s="222"/>
      <c r="K298" s="222"/>
      <c r="L298" s="222"/>
      <c r="M298" s="52">
        <v>1300</v>
      </c>
      <c r="N298" s="223"/>
      <c r="O298" s="29"/>
      <c r="P298" s="29"/>
      <c r="Q298" s="29"/>
      <c r="R298" s="218"/>
      <c r="S298" s="29"/>
      <c r="T298" s="29"/>
      <c r="U298" s="29"/>
      <c r="V298" s="29"/>
      <c r="W298" s="215">
        <v>3900</v>
      </c>
      <c r="X298" s="50">
        <v>2020</v>
      </c>
      <c r="Y298" s="215">
        <v>11700</v>
      </c>
      <c r="Z298" s="42"/>
      <c r="AA298" s="219"/>
      <c r="AB298" s="217" t="s">
        <v>72</v>
      </c>
      <c r="AC298" s="220">
        <v>44110</v>
      </c>
      <c r="AD298" s="220">
        <v>44105</v>
      </c>
      <c r="AE298" s="220">
        <v>45565</v>
      </c>
      <c r="AF298" s="220">
        <v>47026</v>
      </c>
      <c r="AG298" s="90" t="s">
        <v>1128</v>
      </c>
      <c r="AH298" s="220">
        <v>44116</v>
      </c>
      <c r="AI298" s="220">
        <v>44105</v>
      </c>
      <c r="AJ298" s="31"/>
      <c r="AK298" s="31"/>
      <c r="AL298" s="32">
        <v>42408</v>
      </c>
      <c r="AM298" s="49" t="s">
        <v>152</v>
      </c>
      <c r="AN298" s="49">
        <v>119905</v>
      </c>
      <c r="AO298" s="49" t="s">
        <v>74</v>
      </c>
      <c r="AP298" s="49">
        <v>495</v>
      </c>
      <c r="AQ298" s="49">
        <v>98</v>
      </c>
      <c r="AR298" s="49">
        <v>41</v>
      </c>
      <c r="AS298" s="48" t="s">
        <v>976</v>
      </c>
      <c r="AT298" s="49"/>
      <c r="AU298" s="49">
        <v>4</v>
      </c>
      <c r="AV298" s="226">
        <f>131.6+1.8</f>
        <v>133.4</v>
      </c>
      <c r="AW298" s="49">
        <v>6</v>
      </c>
      <c r="AX298" s="33"/>
      <c r="AY298" s="33"/>
      <c r="AZ298" s="34">
        <v>140</v>
      </c>
      <c r="BA298" s="34">
        <v>140</v>
      </c>
      <c r="BB298" s="218">
        <v>2076.16</v>
      </c>
      <c r="BC298" s="33"/>
      <c r="BD298" s="36"/>
      <c r="BE298" s="23"/>
      <c r="BF298" s="49"/>
      <c r="BG298" s="218">
        <v>85.1</v>
      </c>
      <c r="BH298" s="25"/>
      <c r="BI298" s="25"/>
    </row>
  </sheetData>
  <mergeCells count="130">
    <mergeCell ref="G287:G291"/>
    <mergeCell ref="L287:L291"/>
    <mergeCell ref="M287:M291"/>
    <mergeCell ref="W287:W291"/>
    <mergeCell ref="X287:X291"/>
    <mergeCell ref="AZ283:AZ284"/>
    <mergeCell ref="BA283:BA284"/>
    <mergeCell ref="BB283:BB284"/>
    <mergeCell ref="AR276:AR277"/>
    <mergeCell ref="AS276:AS277"/>
    <mergeCell ref="AT276:AT277"/>
    <mergeCell ref="AU276:AU277"/>
    <mergeCell ref="BB276:BB277"/>
    <mergeCell ref="AR283:AR284"/>
    <mergeCell ref="AU283:AU284"/>
    <mergeCell ref="AW283:AW284"/>
    <mergeCell ref="AL283:AL284"/>
    <mergeCell ref="AN283:AN284"/>
    <mergeCell ref="AO283:AO284"/>
    <mergeCell ref="AP283:AP284"/>
    <mergeCell ref="AQ283:AQ284"/>
    <mergeCell ref="AL276:AL277"/>
    <mergeCell ref="AM276:AM277"/>
    <mergeCell ref="AN276:AN277"/>
    <mergeCell ref="AO276:AO277"/>
    <mergeCell ref="AP276:AP277"/>
    <mergeCell ref="AQ276:AQ277"/>
    <mergeCell ref="AJ273:AJ274"/>
    <mergeCell ref="AF276:AF277"/>
    <mergeCell ref="AG276:AG277"/>
    <mergeCell ref="AH276:AH277"/>
    <mergeCell ref="AW200:AW201"/>
    <mergeCell ref="AX200:AX201"/>
    <mergeCell ref="BC200:BC201"/>
    <mergeCell ref="U200:U201"/>
    <mergeCell ref="V200:V201"/>
    <mergeCell ref="W200:W201"/>
    <mergeCell ref="X200:X201"/>
    <mergeCell ref="Y200:Y201"/>
    <mergeCell ref="Z200:Z201"/>
    <mergeCell ref="BD200:BD201"/>
    <mergeCell ref="BE200:BE201"/>
    <mergeCell ref="BF200:BF201"/>
    <mergeCell ref="AB200:AB201"/>
    <mergeCell ref="AC200:AC201"/>
    <mergeCell ref="AD200:AD201"/>
    <mergeCell ref="AE200:AE201"/>
    <mergeCell ref="AG200:AG201"/>
    <mergeCell ref="AH200:AH201"/>
    <mergeCell ref="AI200:AI201"/>
    <mergeCell ref="AJ200:AJ201"/>
    <mergeCell ref="AF200:AF201"/>
    <mergeCell ref="AZ189:AZ198"/>
    <mergeCell ref="BB189:BB198"/>
    <mergeCell ref="A200:A201"/>
    <mergeCell ref="B200:B201"/>
    <mergeCell ref="G200:G201"/>
    <mergeCell ref="AO189:AO198"/>
    <mergeCell ref="AP189:AP198"/>
    <mergeCell ref="AQ189:AQ198"/>
    <mergeCell ref="AU189:AU198"/>
    <mergeCell ref="AW189:AW198"/>
    <mergeCell ref="N200:N201"/>
    <mergeCell ref="O200:O201"/>
    <mergeCell ref="P200:P201"/>
    <mergeCell ref="Q200:Q201"/>
    <mergeCell ref="T200:T201"/>
    <mergeCell ref="H200:H201"/>
    <mergeCell ref="I200:I201"/>
    <mergeCell ref="AK200:AK201"/>
    <mergeCell ref="AL200:AL201"/>
    <mergeCell ref="J200:J201"/>
    <mergeCell ref="K200:K201"/>
    <mergeCell ref="L200:L201"/>
    <mergeCell ref="M200:M201"/>
    <mergeCell ref="AA200:AA201"/>
    <mergeCell ref="AR157:AR158"/>
    <mergeCell ref="AU157:AU158"/>
    <mergeCell ref="AW157:AW158"/>
    <mergeCell ref="AX157:AX158"/>
    <mergeCell ref="BB157:BB158"/>
    <mergeCell ref="AN177:AN188"/>
    <mergeCell ref="AO177:AO188"/>
    <mergeCell ref="AP177:AP188"/>
    <mergeCell ref="AF157:AF158"/>
    <mergeCell ref="AG157:AG158"/>
    <mergeCell ref="AN157:AN158"/>
    <mergeCell ref="AO157:AO158"/>
    <mergeCell ref="AP157:AP158"/>
    <mergeCell ref="AQ157:AQ158"/>
    <mergeCell ref="AH157:AH158"/>
    <mergeCell ref="AI157:AI158"/>
    <mergeCell ref="W157:W158"/>
    <mergeCell ref="Y157:Y158"/>
    <mergeCell ref="AB157:AB158"/>
    <mergeCell ref="AC157:AC158"/>
    <mergeCell ref="AD157:AD158"/>
    <mergeCell ref="AE157:AE158"/>
    <mergeCell ref="A157:A158"/>
    <mergeCell ref="B157:B158"/>
    <mergeCell ref="N157:N158"/>
    <mergeCell ref="L157:L158"/>
    <mergeCell ref="M157:M158"/>
    <mergeCell ref="AS14:AS15"/>
    <mergeCell ref="AT14:AT15"/>
    <mergeCell ref="AU14:AU15"/>
    <mergeCell ref="AY14:AY15"/>
    <mergeCell ref="AZ14:AZ15"/>
    <mergeCell ref="BB14:BB15"/>
    <mergeCell ref="AM14:AM15"/>
    <mergeCell ref="AN14:AN15"/>
    <mergeCell ref="AO14:AO15"/>
    <mergeCell ref="AP14:AP15"/>
    <mergeCell ref="AQ14:AQ15"/>
    <mergeCell ref="AR14:AR15"/>
    <mergeCell ref="N276:N277"/>
    <mergeCell ref="W276:W277"/>
    <mergeCell ref="X276:X277"/>
    <mergeCell ref="Y276:Y277"/>
    <mergeCell ref="AA276:AA277"/>
    <mergeCell ref="AC276:AC277"/>
    <mergeCell ref="AD276:AD277"/>
    <mergeCell ref="AE276:AE277"/>
    <mergeCell ref="A1:BI1"/>
    <mergeCell ref="A2:L2"/>
    <mergeCell ref="M2:AA2"/>
    <mergeCell ref="AB2:AK2"/>
    <mergeCell ref="AL2:BC2"/>
    <mergeCell ref="BD2:BF2"/>
    <mergeCell ref="BG2:BI2"/>
  </mergeCells>
  <hyperlinks>
    <hyperlink ref="BE200" location="Commissariato_MA!A1" display="Commissariato_MA!A1" xr:uid="{00000000-0004-0000-0000-000000000000}"/>
    <hyperlink ref="R104" r:id="rId1" display="..\INQUILINI\FIORINI_13\INT_21_ROSSI_CESIRA\INDENNITA'_DI_OCCUPAZIONE_1_LUGLIO_2011.pdf" xr:uid="{00000000-0004-0000-0000-000001000000}"/>
    <hyperlink ref="AB104" r:id="rId2" xr:uid="{00000000-0004-0000-0000-000002000000}"/>
    <hyperlink ref="AV16" r:id="rId3" display="..\PIANTINE_IMMOBILI\Babuino\SPAGNA_1_A_B.pdf" xr:uid="{00000000-0004-0000-0000-000003000000}"/>
    <hyperlink ref="AB223" r:id="rId4" xr:uid="{00000000-0004-0000-0000-000004000000}"/>
    <hyperlink ref="S104" r:id="rId5" display="..\INQUILINI\FIORINI_13\INT_21_ROSSI_CESIRA\INDENNITA'_DI_OCCUPAZIONE_1_LUGLIO_2019.pdf" xr:uid="{00000000-0004-0000-0000-000005000000}"/>
    <hyperlink ref="AN266" r:id="rId6" display="..\PIANTINE_IMMOBILI\Pastini\CATASTALI\INT_6_PIANTINA_CATASTALE.pdf" xr:uid="{00000000-0004-0000-0000-000006000000}"/>
    <hyperlink ref="AN267" r:id="rId7" display="..\PIANTINE_IMMOBILI\Pastini\CATASTALI\INT_7_PIANTINA_CATASTALE.pdf" xr:uid="{00000000-0004-0000-0000-000007000000}"/>
    <hyperlink ref="AI104" r:id="rId8" display="..\INQUILINI\FIORINI_13\INT_21_ROSSI_CESIRA\CONTRATTO_DI_LOCAZIONE_16_APRILE_1961.pdf" xr:uid="{00000000-0004-0000-0000-000008000000}"/>
    <hyperlink ref="B104" r:id="rId9" display="..\INQUILINI\FIORINI_13\INT_21_ROSSI_CESIRA\N120 ROSSI CESIRA-RINNOVO CONTRATTO LOCAZIONE .doc" xr:uid="{00000000-0004-0000-0000-000009000000}"/>
    <hyperlink ref="AL5" r:id="rId10" display="..\PIANTINE_IMMOBILI\Babuino\CATASTALI\INT_3_VISURA_CATASTALE.pdf" xr:uid="{00000000-0004-0000-0000-00000A000000}"/>
    <hyperlink ref="AN5" r:id="rId11" display="..\PIANTINE_IMMOBILI\Babuino\PIANTINE_CATASTALI\INT_3.pdf" xr:uid="{00000000-0004-0000-0000-00000B000000}"/>
    <hyperlink ref="AL6" r:id="rId12" display="..\PIANTINE_IMMOBILI\Babuino\CATASTALI\INT_4.pdf" xr:uid="{00000000-0004-0000-0000-00000C000000}"/>
    <hyperlink ref="AN6" r:id="rId13" display="..\PIANTINE_IMMOBILI\Babuino\PIANTINE_CATASTALI\INT_4.pdf" xr:uid="{00000000-0004-0000-0000-00000D000000}"/>
    <hyperlink ref="AL8" r:id="rId14" display="..\PIANTINE_IMMOBILI\Babuino\CATASTALI\INT_7_VISURA_CATASTALE.pdf" xr:uid="{00000000-0004-0000-0000-00000E000000}"/>
    <hyperlink ref="AL10" r:id="rId15" display="..\PIANTINE_IMMOBILI\Babuino\CATASTALI\INT_9_VISURA_CATASTALE.pdf" xr:uid="{00000000-0004-0000-0000-00000F000000}"/>
    <hyperlink ref="AN8" r:id="rId16" display="..\PIANTINE_IMMOBILI\Babuino\CATASTALI\INT_7_PIANTINA_CATASTALE.pdf" xr:uid="{00000000-0004-0000-0000-000010000000}"/>
    <hyperlink ref="AN10" r:id="rId17" display="..\PIANTINE_IMMOBILI\Babuino\CATASTALI\INT_9_PIANTINA_CATASTALE.pdf" xr:uid="{00000000-0004-0000-0000-000011000000}"/>
    <hyperlink ref="AN14" r:id="rId18" display="..\PIANTINE_IMMOBILI\Babuino\CATASTALI\SPAGNA_1_PIANTINA_CATASTALE.pdf" xr:uid="{00000000-0004-0000-0000-000012000000}"/>
    <hyperlink ref="AL16" r:id="rId19" display="..\PIANTINE_IMMOBILI\Babuino\CATASTALI\SPAGNA_1_A_VISURA_CATASTALE.pdf" xr:uid="{00000000-0004-0000-0000-000013000000}"/>
    <hyperlink ref="AL9" r:id="rId20" display="..\PIANTINE_IMMOBILI\Babuino\CATASTALI\INT_8_VISURA_CATASTALE.pdf" xr:uid="{00000000-0004-0000-0000-000015000000}"/>
    <hyperlink ref="AN9" r:id="rId21" display="..\PIANTINE_IMMOBILI\Babuino\CATASTALI\INT_8_PIANTINA_CATASTALE.pdf" xr:uid="{00000000-0004-0000-0000-000016000000}"/>
    <hyperlink ref="AV9" r:id="rId22" display="..\PIANTINE_IMMOBILI\Babuino\PDF\INT_8.pdf" xr:uid="{00000000-0004-0000-0000-000017000000}"/>
    <hyperlink ref="B5" r:id="rId23" display="I S M A" xr:uid="{00000000-0004-0000-0000-000018000000}"/>
    <hyperlink ref="B6" r:id="rId24" display="PROT. N." xr:uid="{00000000-0004-0000-0000-000019000000}"/>
    <hyperlink ref="B8" r:id="rId25" display="PROT. N." xr:uid="{00000000-0004-0000-0000-00001A000000}"/>
    <hyperlink ref="B16" r:id="rId26" display="..\INQUILINI\BABUINO\SPAGNA_1_A_LORIBLU\CONTRATTI_DI_LOCAZIONE\N 4 RINNOVO CONTRATTO GILLI RETAIL SRL.doc" xr:uid="{00000000-0004-0000-0000-00001B000000}"/>
    <hyperlink ref="B17" r:id="rId27" display="PROT. N." xr:uid="{00000000-0004-0000-0000-00001C000000}"/>
    <hyperlink ref="AN18" r:id="rId28" display="..\PIANTINE_IMMOBILI\Bonifazi\Via Bonifazzi 48A\Catastali\INT_1_PIANTINA_CATASTALE.TIF" xr:uid="{00000000-0004-0000-0000-00001D000000}"/>
    <hyperlink ref="AV18" r:id="rId29" display="..\PIANTINE_IMMOBILI\Bonifazi\Via Bonifazzi 48A\File PDF\INT_1.pdf" xr:uid="{00000000-0004-0000-0000-00001E000000}"/>
    <hyperlink ref="B18" r:id="rId30" display="..\INQUILINI\BONIFAZI_48_A\INT_1_PASQUALUCCI_TERESA\N_156_DEL_24_10_2011_RINNOVO_LOCAZIONE_PASQUALUCCI_TERESA_VIA_BONIFAZI_48_A_INT_1.doc" xr:uid="{00000000-0004-0000-0000-00001F000000}"/>
    <hyperlink ref="AN19" r:id="rId31" display="..\PIANTINE_IMMOBILI\Bonifazi\Via Bonifazzi 48A\Catastali\INT_2_PIANTINA_CATASTALE.tif" xr:uid="{00000000-0004-0000-0000-000020000000}"/>
    <hyperlink ref="AV19" r:id="rId32" display="..\PIANTINE_IMMOBILI\Bonifazi\Via Bonifazzi 48A\File PDF\INT_2.pdf" xr:uid="{00000000-0004-0000-0000-000021000000}"/>
    <hyperlink ref="AN20" r:id="rId33" display="..\PIANTINE_IMMOBILI\Bonifazi\Via Bonifazzi 48A\Catastali\INT_3_PIANTINA_CATASTALE.TIF" xr:uid="{00000000-0004-0000-0000-000022000000}"/>
    <hyperlink ref="B19" r:id="rId34" display="..\INQUILINI\BONIFAZI_48_A\INT_2_NARDI_MARIO\CONTRATTI_DI_LOCAZIONE\N_226 NARDI MARIO - Rinnovo locazione Bonifazi 48A int. 2.doc" xr:uid="{00000000-0004-0000-0000-000023000000}"/>
    <hyperlink ref="AV20" r:id="rId35" display="..\PIANTINE_IMMOBILI\Bonifazi\Via Bonifazzi 48A\File PDF\INT_3.pdf" xr:uid="{00000000-0004-0000-0000-000024000000}"/>
    <hyperlink ref="AN21" r:id="rId36" display="..\PIANTINE_IMMOBILI\Bonifazi\Via Bonifazzi 48A\Catastali\INT_4_PIANTINA_CATASTALE.TIF" xr:uid="{00000000-0004-0000-0000-000025000000}"/>
    <hyperlink ref="AV21" r:id="rId37" display="..\PIANTINE_IMMOBILI\Bonifazi\Via Bonifazzi 48A\File PDF\INT_4.pdf" xr:uid="{00000000-0004-0000-0000-000026000000}"/>
    <hyperlink ref="AN22" r:id="rId38" display="..\PIANTINE_IMMOBILI\Bonifazi\Via Bonifazzi 48A\Catastali\INT_5_PIANTINA_CATASTALE.TIF" xr:uid="{00000000-0004-0000-0000-000027000000}"/>
    <hyperlink ref="AV22" r:id="rId39" display="..\PIANTINE_IMMOBILI\Bonifazi\Via Bonifazzi 48A\Catastali\INT_5_PIANTINA_CATASTALE.TIF" xr:uid="{00000000-0004-0000-0000-000028000000}"/>
    <hyperlink ref="AN23" r:id="rId40" display="..\PIANTINE_IMMOBILI\Bonifazi\Via Bonifazzi 48A\Catastali\INT_6_PIANTINA_CATASTALE.TIF" xr:uid="{00000000-0004-0000-0000-000029000000}"/>
    <hyperlink ref="AV23" r:id="rId41" display="..\PIANTINE_IMMOBILI\Bonifazi\Via Bonifazzi 48A\File PDF\INT_6.pdf" xr:uid="{00000000-0004-0000-0000-00002A000000}"/>
    <hyperlink ref="AN24" r:id="rId42" display="..\PIANTINE_IMMOBILI\Bonifazi\Via Bonifazzi 48A\Catastali\INT_7.TIF" xr:uid="{00000000-0004-0000-0000-00002B000000}"/>
    <hyperlink ref="AV24" r:id="rId43" display="..\PIANTINE_IMMOBILI\Bonifazi\Via Bonifazzi 48A\File PDF\VIA BONIFAZZI 48A Int.7.pdf" xr:uid="{00000000-0004-0000-0000-00002C000000}"/>
    <hyperlink ref="B24" r:id="rId44" display="..\INQUILINI\BONIFAZI_48_A\INT_7_MEGLI_LUCIANA\N.205 MEGLI LUCIANA - RINNOVO LOCAZIONE BONIFAZI.pdf" xr:uid="{00000000-0004-0000-0000-00002D000000}"/>
    <hyperlink ref="AV26" r:id="rId45" display="..\PIANTINE_IMMOBILI\Bonifazi\Via Bonifazzi 48A\File PDF\INT_9.pdf" xr:uid="{00000000-0004-0000-0000-00002E000000}"/>
    <hyperlink ref="B26" r:id="rId46" display="PROT. N." xr:uid="{00000000-0004-0000-0000-00002F000000}"/>
    <hyperlink ref="AN28" r:id="rId47" display="..\PIANTINE_IMMOBILI\Bonifazi\Via Bonifazzi 48A\Catastali\INT_11.TIF" xr:uid="{00000000-0004-0000-0000-000030000000}"/>
    <hyperlink ref="AV28" r:id="rId48" display="..\PIANTINE_IMMOBILI\Bonifazi\Via Bonifazzi 48A\File PDF\VIA BONIFAZZI 48A Int.11.pdf" xr:uid="{00000000-0004-0000-0000-000031000000}"/>
    <hyperlink ref="AN30" r:id="rId49" display="..\PIANTINE_IMMOBILI\Bonifazi\Via Bonifazzi 48A\Catastali\INT_13_PIANTINA_CATASTALE.TIF" xr:uid="{00000000-0004-0000-0000-000032000000}"/>
    <hyperlink ref="AV30" r:id="rId50" display="..\PIANTINE_IMMOBILI\Bonifazi\Via Bonifazzi 48A\File PDF\INT_13.pdf" xr:uid="{00000000-0004-0000-0000-000033000000}"/>
    <hyperlink ref="B30" r:id="rId51" display="PROT. N." xr:uid="{00000000-0004-0000-0000-000034000000}"/>
    <hyperlink ref="AV280" r:id="rId52" display="..\PIANTINE_IMMOBILI\Seminario\PDF\INT_1.pdf" xr:uid="{00000000-0004-0000-0000-000035000000}"/>
    <hyperlink ref="M19" r:id="rId53" display="..\INQUILINI\BONIFAZI_48_A\INT_2_NARDI_MARIO\CONTRATTI_DI_LOCAZIONE\CONTEGGIO_CANONE.xls" xr:uid="{00000000-0004-0000-0000-00003C000000}"/>
    <hyperlink ref="M26" r:id="rId54" display="..\INQUILINI\BONIFAZI_48_A\INT_9_RUSSO_SALVATORE\CONTRATTI_DI_LOCAZIONE\CONTEGGIO_CANONE.xls" xr:uid="{00000000-0004-0000-0000-00003E000000}"/>
    <hyperlink ref="M30" r:id="rId55" display="..\INQUILINI\BONIFAZI_48_A\INT_13_MARCANTONI_MARIA\CONTRATTI_DI_LOCAZIONE\CONTEGGIO_CANONE.xls" xr:uid="{00000000-0004-0000-0000-000040000000}"/>
    <hyperlink ref="AN25" r:id="rId56" display="..\PIANTINE_IMMOBILI\Bonifazi\Via Bonifazzi 48A\Catastali\INT_8_PIANTINA_CATASTALE.TIF" xr:uid="{00000000-0004-0000-0000-000041000000}"/>
    <hyperlink ref="AV25" r:id="rId57" display="..\PIANTINE_IMMOBILI\Bonifazi\Via Bonifazzi 48A\File PDF\INT_8.pdf" xr:uid="{00000000-0004-0000-0000-000042000000}"/>
    <hyperlink ref="B31" r:id="rId58" display="..\INQUILINI\BONIFAZI_48_A\INT_14_VANNI_ANNA_CHIARA\N.33   RINNOVO LOCAZIONE VANNI ANNA CHIARA.pdf" xr:uid="{00000000-0004-0000-0000-000043000000}"/>
    <hyperlink ref="M31" r:id="rId59" display="..\INQUILINI\BONIFAZI_48_A\INT_14_VANNI_ANNA_CHIARA\CONTEGGIO_CANONE.xls" xr:uid="{00000000-0004-0000-0000-000044000000}"/>
    <hyperlink ref="AN26" r:id="rId60" display="..\PIANTINE_IMMOBILI\Bonifazi\Via Bonifazzi 48A\Catastali\INT_10.TIF" xr:uid="{00000000-0004-0000-0000-000047000000}"/>
    <hyperlink ref="AV31" r:id="rId61" display="..\PIANTINE_IMMOBILI\Bonifazi\Via Bonifazzi 48A\File PDF\INT_14.pdf" xr:uid="{00000000-0004-0000-0000-000048000000}"/>
    <hyperlink ref="AV282" r:id="rId62" display="..\PIANTINE_IMMOBILI\Seminario\INT_4.pdf" xr:uid="{00000000-0004-0000-0000-000049000000}"/>
    <hyperlink ref="AB5" r:id="rId63" xr:uid="{00000000-0004-0000-0000-00004A000000}"/>
    <hyperlink ref="AB6" r:id="rId64" xr:uid="{00000000-0004-0000-0000-00004B000000}"/>
    <hyperlink ref="AB8" r:id="rId65" xr:uid="{00000000-0004-0000-0000-00004C000000}"/>
    <hyperlink ref="AB9" r:id="rId66" xr:uid="{00000000-0004-0000-0000-00004D000000}"/>
    <hyperlink ref="AB16" r:id="rId67" xr:uid="{00000000-0004-0000-0000-00004E000000}"/>
    <hyperlink ref="AB15" r:id="rId68" xr:uid="{00000000-0004-0000-0000-00004F000000}"/>
    <hyperlink ref="AB17" r:id="rId69" xr:uid="{00000000-0004-0000-0000-000050000000}"/>
    <hyperlink ref="AB18" r:id="rId70" xr:uid="{00000000-0004-0000-0000-000051000000}"/>
    <hyperlink ref="AB19" r:id="rId71" xr:uid="{00000000-0004-0000-0000-000052000000}"/>
    <hyperlink ref="AB30" r:id="rId72" xr:uid="{00000000-0004-0000-0000-000053000000}"/>
    <hyperlink ref="AB21" r:id="rId73" xr:uid="{00000000-0004-0000-0000-000054000000}"/>
    <hyperlink ref="AB26" r:id="rId74" xr:uid="{00000000-0004-0000-0000-000055000000}"/>
    <hyperlink ref="AB217" r:id="rId75" xr:uid="{00000000-0004-0000-0000-000056000000}"/>
    <hyperlink ref="AB31" r:id="rId76" xr:uid="{00000000-0004-0000-0000-000057000000}"/>
    <hyperlink ref="AB29" r:id="rId77" xr:uid="{00000000-0004-0000-0000-000058000000}"/>
    <hyperlink ref="AN42" r:id="rId78" display="..\PIANTINE_IMMOBILI\Bonifazi\Via Bonifazzi 48B\Catastali\INT_11_PIANTINA_CATASTALE.TIF" xr:uid="{00000000-0004-0000-0000-00005A000000}"/>
    <hyperlink ref="AV42" r:id="rId79" display="..\PIANTINE_IMMOBILI\Bonifazi\Via Bonifazzi 48B\File PDF\INT_11.pdf" xr:uid="{00000000-0004-0000-0000-00005B000000}"/>
    <hyperlink ref="AB22" r:id="rId80" xr:uid="{00000000-0004-0000-0000-00005D000000}"/>
    <hyperlink ref="AB24" r:id="rId81" xr:uid="{00000000-0004-0000-0000-00005E000000}"/>
    <hyperlink ref="AB28" r:id="rId82" xr:uid="{00000000-0004-0000-0000-00005F000000}"/>
    <hyperlink ref="AB35" r:id="rId83" xr:uid="{00000000-0004-0000-0000-000061000000}"/>
    <hyperlink ref="AB38" r:id="rId84" xr:uid="{00000000-0004-0000-0000-000062000000}"/>
    <hyperlink ref="AN234" r:id="rId85" display="..\PIANTINE_IMMOBILI\Novacella\Civico 23\Catastali\INT_7_PIANTINA_CATASTALE.png" xr:uid="{00000000-0004-0000-0000-000063000000}"/>
    <hyperlink ref="AV234" r:id="rId86" display="..\PIANTINE_IMMOBILI\Novacella\Civico 23\File PDF\INT_7.pdf" xr:uid="{00000000-0004-0000-0000-000064000000}"/>
    <hyperlink ref="AN27" r:id="rId87" display="..\PIANTINE_IMMOBILI\Bonifazi\Via Bonifazzi 48A\Catastali\INT_10_PIANTINA_CATASTALE.TIF" xr:uid="{00000000-0004-0000-0000-000065000000}"/>
    <hyperlink ref="AV27" r:id="rId88" display="..\PIANTINE_IMMOBILI\Bonifazi\Via Bonifazzi 48A\File PDF\INT_10.pdf" xr:uid="{00000000-0004-0000-0000-000066000000}"/>
    <hyperlink ref="AN29" r:id="rId89" display="..\PIANTINE_IMMOBILI\Bonifazi\Via Bonifazzi 48A\Catastali\INT_12_PIANTINA_CATASTALE.TIF" xr:uid="{00000000-0004-0000-0000-000067000000}"/>
    <hyperlink ref="AV29" r:id="rId90" display="..\PIANTINE_IMMOBILI\Bonifazi\Via Bonifazzi 48A\File PDF\INT_12.pdf" xr:uid="{00000000-0004-0000-0000-000068000000}"/>
    <hyperlink ref="AB32" r:id="rId91" xr:uid="{00000000-0004-0000-0000-000069000000}"/>
    <hyperlink ref="AB41" r:id="rId92" xr:uid="{00000000-0004-0000-0000-00006A000000}"/>
    <hyperlink ref="AB39" r:id="rId93" xr:uid="{00000000-0004-0000-0000-00006B000000}"/>
    <hyperlink ref="AB45" r:id="rId94" xr:uid="{00000000-0004-0000-0000-00006C000000}"/>
    <hyperlink ref="AB47" r:id="rId95" xr:uid="{00000000-0004-0000-0000-00006D000000}"/>
    <hyperlink ref="AB48" r:id="rId96" xr:uid="{00000000-0004-0000-0000-00006E000000}"/>
    <hyperlink ref="AN37" r:id="rId97" display="..\PIANTINE_IMMOBILI\Bonifazi\Via Bonifazzi 48B\Catastali\INT_6_PIANTINA_CATASTALE.TIF" xr:uid="{00000000-0004-0000-0000-00006F000000}"/>
    <hyperlink ref="AV37" r:id="rId98" display="..\PIANTINE_IMMOBILI\Bonifazi\Via Bonifazzi 48B\File PDF\INT_6.pdf" xr:uid="{00000000-0004-0000-0000-000070000000}"/>
    <hyperlink ref="AN32" r:id="rId99" display="..\PIANTINE_IMMOBILI\Bonifazi\Via Bonifazzi 48B\Catastali\INT_1_PIANTINA_CATASTALE.TIF" xr:uid="{00000000-0004-0000-0000-000071000000}"/>
    <hyperlink ref="AV32" r:id="rId100" display="..\PIANTINE_IMMOBILI\Bonifazi\Via Bonifazzi 48B\File PDF\INT_1.pdf" xr:uid="{00000000-0004-0000-0000-000072000000}"/>
    <hyperlink ref="AN34" r:id="rId101" display="..\PIANTINE_IMMOBILI\Bonifazi\Via Bonifazzi 48B\Catastali\INT_3.TIF" xr:uid="{00000000-0004-0000-0000-000073000000}"/>
    <hyperlink ref="AV112" r:id="rId102" display="..\PIANTINE_IMMOBILI\Fiorini\Via Fiorini n.13\File PDF\INT_29.pdf" xr:uid="{00000000-0004-0000-0000-000074000000}"/>
    <hyperlink ref="B35" r:id="rId103" display="PROT. N." xr:uid="{00000000-0004-0000-0000-000075000000}"/>
    <hyperlink ref="AN35" r:id="rId104" display="..\PIANTINE_IMMOBILI\Bonifazi\Via Bonifazzi 48B\Catastali\INT_4_PIANTINA_CATASTALE.TIF" xr:uid="{00000000-0004-0000-0000-000077000000}"/>
    <hyperlink ref="AN36" r:id="rId105" display="..\PIANTINE_IMMOBILI\Bonifazi\Via Bonifazzi 48B\Catastali\INT_5_PIANTINA_CATASTALE.TIF" xr:uid="{00000000-0004-0000-0000-000078000000}"/>
    <hyperlink ref="AV36" r:id="rId106" display="..\PIANTINE_IMMOBILI\Bonifazi\Via Bonifazzi 48B\File PDF\INT_5.pdf" xr:uid="{00000000-0004-0000-0000-000079000000}"/>
    <hyperlink ref="B38" r:id="rId107" display="PROT. N." xr:uid="{00000000-0004-0000-0000-00007A000000}"/>
    <hyperlink ref="AN38" r:id="rId108" display="..\PIANTINE_IMMOBILI\Bonifazi\Via Bonifazzi 48B\Catastali\INT_7_PIANTINA_CATASTALE.TIF" xr:uid="{00000000-0004-0000-0000-00007B000000}"/>
    <hyperlink ref="AV38" r:id="rId109" display="..\PIANTINE_IMMOBILI\Bonifazi\Via Bonifazzi 48B\File PDF\INT_7.pdf" xr:uid="{00000000-0004-0000-0000-00007C000000}"/>
    <hyperlink ref="B41" r:id="rId110" display="..\INQUILINI\BONIFAZI_48_B\INT_10_RIGHI_ELISABETTA\N_116_DEL_02_07_2010_RINNOVO_CONTRATTO_RIGHI_ELISABETTA.doc" xr:uid="{00000000-0004-0000-0000-00007D000000}"/>
    <hyperlink ref="M41" r:id="rId111" display="..\INQUILINI\BONIFAZI_48_B\INT_10_RIGHI_ELISABETTA\CONTEGGIO_CANONE_DI_LOCAZIONE.xls" xr:uid="{00000000-0004-0000-0000-00007E000000}"/>
    <hyperlink ref="AN41" r:id="rId112" display="..\PIANTINE_IMMOBILI\Bonifazi\Via Bonifazzi 48B\Catastali\INT_11_PIANTINA_CATASTALE.TIF" xr:uid="{00000000-0004-0000-0000-00007F000000}"/>
    <hyperlink ref="AV41" r:id="rId113" display="..\PIANTINE_IMMOBILI\Bonifazi\Via Bonifazzi 48B\File PDF\INT_10.pdf" xr:uid="{00000000-0004-0000-0000-000080000000}"/>
    <hyperlink ref="AN43" r:id="rId114" display="..\PIANTINE_IMMOBILI\Bonifazi\Via Bonifazzi 48B\Catastali\INT_12_PIANTINA_CATASTALE.TIF" xr:uid="{00000000-0004-0000-0000-000081000000}"/>
    <hyperlink ref="AV43" r:id="rId115" display="..\PIANTINE_IMMOBILI\Bonifazi\Via Bonifazzi 48B\File PDF\INT_12.pdf" xr:uid="{00000000-0004-0000-0000-000082000000}"/>
    <hyperlink ref="AB84" r:id="rId116" xr:uid="{00000000-0004-0000-0000-000083000000}"/>
    <hyperlink ref="AB93" r:id="rId117" xr:uid="{00000000-0004-0000-0000-000084000000}"/>
    <hyperlink ref="AB122" r:id="rId118" xr:uid="{00000000-0004-0000-0000-000085000000}"/>
    <hyperlink ref="AB124" r:id="rId119" xr:uid="{00000000-0004-0000-0000-000086000000}"/>
    <hyperlink ref="AB127" r:id="rId120" xr:uid="{00000000-0004-0000-0000-000087000000}"/>
    <hyperlink ref="AB142" r:id="rId121" xr:uid="{00000000-0004-0000-0000-000088000000}"/>
    <hyperlink ref="AB150" r:id="rId122" xr:uid="{00000000-0004-0000-0000-000089000000}"/>
    <hyperlink ref="B39" r:id="rId123" display="..\INQUILINI\BONIFAZI_48_B\INT_8_MAGRO_MARIO\CONTRATTO_LOCAZIONE\N.178 MAGRO-RINNOVO LOCAZIONE VIA ENNIO BONIFAZI 48B INT. 8 E MOTO.pdf" xr:uid="{00000000-0004-0000-0000-00008C000000}"/>
    <hyperlink ref="M39" r:id="rId124" display="..\INQUILINI\BONIFAZI_48_B\INT_8_MAGRO_MARIO\CONTRATTO_LOCAZIONE\CONTEGGIO_CANONE_DI_LOCAZIONE.xls" xr:uid="{00000000-0004-0000-0000-00008D000000}"/>
    <hyperlink ref="AN39" r:id="rId125" display="..\PIANTINE_IMMOBILI\Bonifazi\Via Bonifazzi 48B\Catastali\INT_8.TIF" xr:uid="{00000000-0004-0000-0000-00008E000000}"/>
    <hyperlink ref="AV39" r:id="rId126" display="..\PIANTINE_IMMOBILI\Bonifazi\Via Bonifazzi 48B\File PDF\INT_8.pdf" xr:uid="{00000000-0004-0000-0000-00008F000000}"/>
    <hyperlink ref="AV44" r:id="rId127" display="..\PIANTINE_IMMOBILI\Bonifazi\Via Bonifazzi 48B\File PDF\INT_13.pdf" xr:uid="{00000000-0004-0000-0000-000090000000}"/>
    <hyperlink ref="AN45" r:id="rId128" display="..\PIANTINE_IMMOBILI\Bonifazi\Via Bonifazzi 48B\Catastali\INT_14_PIANTINA_CATASTALE.TIF" xr:uid="{00000000-0004-0000-0000-000091000000}"/>
    <hyperlink ref="AN33" r:id="rId129" display="..\PIANTINE_IMMOBILI\Bonifazi\Via Bonifazzi 48B\Catastali\INT_2_PIANTINA_CATASTALE.TIF" xr:uid="{00000000-0004-0000-0000-000092000000}"/>
    <hyperlink ref="AV47" r:id="rId130" display="..\PIANTINE_IMMOBILI\Castel Gandolfo\PDF\MAZZINI_44.pdf" xr:uid="{00000000-0004-0000-0000-000095000000}"/>
    <hyperlink ref="AV48" r:id="rId131" display="..\PIANTINE_IMMOBILI\Castel Gandolfo\PDF\MAZZINI_44.pdf" xr:uid="{00000000-0004-0000-0000-000096000000}"/>
    <hyperlink ref="AN50" r:id="rId132" display="..\PIANTINE_IMMOBILI\Colosseo\VIA COLOSSEO 41-43 PROSPETTI.pdf" xr:uid="{00000000-0004-0000-0000-000098000000}"/>
    <hyperlink ref="BG84" r:id="rId133" display="..\PIANTINE_IMMOBILI\Fiorini\Via Fiorini n.13\VARIE\TABELLE_MILLESIMALI.pdf" xr:uid="{00000000-0004-0000-0000-00009F000000}"/>
    <hyperlink ref="AN84" r:id="rId134" display="..\PIANTINE_IMMOBILI\Fiorini\Via Fiorini n.13\Catastali\INT_1_PIANTINA_CATASTALE.TIF" xr:uid="{00000000-0004-0000-0000-0000A0000000}"/>
    <hyperlink ref="AV84" r:id="rId135" display="..\PIANTINE_IMMOBILI\Fiorini\Via Fiorini n.13\File PDF\INT_1.pdf" xr:uid="{00000000-0004-0000-0000-0000A1000000}"/>
    <hyperlink ref="AB87" r:id="rId136" xr:uid="{00000000-0004-0000-0000-0000A2000000}"/>
    <hyperlink ref="AB94" r:id="rId137" xr:uid="{00000000-0004-0000-0000-0000A3000000}"/>
    <hyperlink ref="AB101" r:id="rId138" xr:uid="{00000000-0004-0000-0000-0000A4000000}"/>
    <hyperlink ref="AB111" r:id="rId139" xr:uid="{00000000-0004-0000-0000-0000A5000000}"/>
    <hyperlink ref="AB97" r:id="rId140" xr:uid="{00000000-0004-0000-0000-0000A6000000}"/>
    <hyperlink ref="AB98" r:id="rId141" xr:uid="{00000000-0004-0000-0000-0000A7000000}"/>
    <hyperlink ref="AB115" r:id="rId142" xr:uid="{00000000-0004-0000-0000-0000A8000000}"/>
    <hyperlink ref="AB116" r:id="rId143" xr:uid="{00000000-0004-0000-0000-0000A9000000}"/>
    <hyperlink ref="AB117" r:id="rId144" xr:uid="{00000000-0004-0000-0000-0000AA000000}"/>
    <hyperlink ref="K85" r:id="rId145" xr:uid="{00000000-0004-0000-0000-0000AC000000}"/>
    <hyperlink ref="BG85" r:id="rId146" display="..\PIANTINE_IMMOBILI\Fiorini\Via Fiorini n.13\VARIE\TABELLE_MILLESIMALI.pdf" xr:uid="{00000000-0004-0000-0000-0000AD000000}"/>
    <hyperlink ref="AV85" r:id="rId147" display="..\PIANTINE_IMMOBILI\Fiorini\Via Fiorini n.13\File PDF\INT_2.pdf" xr:uid="{00000000-0004-0000-0000-0000AE000000}"/>
    <hyperlink ref="AV86" r:id="rId148" display="..\PIANTINE_IMMOBILI\Fiorini\Via Fiorini n.13\File PDF\INT_3.pdf" xr:uid="{00000000-0004-0000-0000-0000B0000000}"/>
    <hyperlink ref="BG87" r:id="rId149" display="..\PIANTINE_IMMOBILI\Fiorini\Via Fiorini n.13\VARIE\TABELLE_MILLESIMALI.pdf" xr:uid="{00000000-0004-0000-0000-0000B1000000}"/>
    <hyperlink ref="M87" r:id="rId150" display="..\INQUILINI\FIORINI_13\INT_4_DI_BATTISTA_VALENTINA\CONTRATTO_LOCAZIONE\CONTEGGIO_CANONE_DI_LOCAZIONE.xls" xr:uid="{00000000-0004-0000-0000-0000B2000000}"/>
    <hyperlink ref="AV87" r:id="rId151" display="..\PIANTINE_IMMOBILI\Fiorini\Via Fiorini n.13\File PDF\INT_4.pdf" xr:uid="{00000000-0004-0000-0000-0000B3000000}"/>
    <hyperlink ref="AV89" r:id="rId152" display="..\PIANTINE_IMMOBILI\Fiorini\Via Fiorini n.13\File PDF\INT_6.pdf" xr:uid="{00000000-0004-0000-0000-0000B4000000}"/>
    <hyperlink ref="BG91" r:id="rId153" display="..\PIANTINE_IMMOBILI\Fiorini\Via Fiorini n.13\VARIE\TABELLE_MILLESIMALI.pdf" xr:uid="{00000000-0004-0000-0000-0000B5000000}"/>
    <hyperlink ref="AV91" r:id="rId154" display="..\PIANTINE_IMMOBILI\Fiorini\Via Fiorini n.13\File PDF\INT_8.pdf" xr:uid="{00000000-0004-0000-0000-0000B6000000}"/>
    <hyperlink ref="AV92" r:id="rId155" display="..\PIANTINE_IMMOBILI\Fiorini\Via Fiorini n.13\File PDF\INT_9.pdf" xr:uid="{00000000-0004-0000-0000-0000B7000000}"/>
    <hyperlink ref="K93" r:id="rId156" xr:uid="{00000000-0004-0000-0000-0000B8000000}"/>
    <hyperlink ref="AV93" r:id="rId157" display="..\PIANTINE_IMMOBILI\Fiorini\Via Fiorini n.13\File PDF\INT_10.pdf" xr:uid="{00000000-0004-0000-0000-0000B9000000}"/>
    <hyperlink ref="B94" r:id="rId158" display="..\INQUILINI\FIORINI_13\INT_11_A18_PRESCIUTTINI_MARIA_LUISA\N.79 RINNOVO LOCAZIONE SIG RA PRESCIUTTINI MARIA LUISA VIA VITTORIO FIORINI N  13 INT  11 E RELATIVO POSTO AUTO A-18.pdf" xr:uid="{00000000-0004-0000-0000-0000BA000000}"/>
    <hyperlink ref="BG94" r:id="rId159" display="..\PIANTINE_IMMOBILI\Fiorini\Via Fiorini n.13\VARIE\TABELLE_MILLESIMALI.pdf" xr:uid="{00000000-0004-0000-0000-0000BB000000}"/>
    <hyperlink ref="BG96" r:id="rId160" display="..\PIANTINE_IMMOBILI\Fiorini\Via Fiorini n.13\VARIE\TABELLE_MILLESIMALI.pdf" xr:uid="{00000000-0004-0000-0000-0000BC000000}"/>
    <hyperlink ref="AV94" r:id="rId161" display="..\PIANTINE_IMMOBILI\Fiorini\Via Fiorini n.13\File PDF\INT_11.pdf" xr:uid="{00000000-0004-0000-0000-0000BD000000}"/>
    <hyperlink ref="AV96" r:id="rId162" display="..\PIANTINE_IMMOBILI\Fiorini\Via Fiorini n.13\File PDF\INT_13.pdf" xr:uid="{00000000-0004-0000-0000-0000BE000000}"/>
    <hyperlink ref="BG97" r:id="rId163" display="..\PIANTINE_IMMOBILI\Fiorini\Via Fiorini n.13\VARIE\TABELLE_MILLESIMALI.pdf" xr:uid="{00000000-0004-0000-0000-0000BF000000}"/>
    <hyperlink ref="AV97" r:id="rId164" display="..\PIANTINE_IMMOBILI\Fiorini\Via Fiorini n.13\File PDF\INT_14.pdf" xr:uid="{00000000-0004-0000-0000-0000C0000000}"/>
    <hyperlink ref="B98" r:id="rId165" display="..\INQUILINI\FIORINI_13\INT_15_ROCCONI_MARCO\N_159_DEL_24_10_2011_LOCAZIONE_APPARTAMENTO_VIA_FIORINI_13_INT_15_SIG_ROCCONI.doc" xr:uid="{00000000-0004-0000-0000-0000C1000000}"/>
    <hyperlink ref="BG98" r:id="rId166" display="..\PIANTINE_IMMOBILI\Fiorini\Via Fiorini n.13\VARIE\TABELLE_MILLESIMALI.pdf" xr:uid="{00000000-0004-0000-0000-0000C2000000}"/>
    <hyperlink ref="AV98" r:id="rId167" display="..\PIANTINE_IMMOBILI\Fiorini\Via Fiorini n.13\File PDF\INT_15.pdf" xr:uid="{00000000-0004-0000-0000-0000C4000000}"/>
    <hyperlink ref="BG99" r:id="rId168" display="..\PIANTINE_IMMOBILI\Fiorini\Via Fiorini n.13\VARIE\TABELLE_MILLESIMALI.pdf" xr:uid="{00000000-0004-0000-0000-0000C5000000}"/>
    <hyperlink ref="AV99" r:id="rId169" display="..\PIANTINE_IMMOBILI\Fiorini\Via Fiorini n.13\File PDF\INT_16.pdf" xr:uid="{00000000-0004-0000-0000-0000C6000000}"/>
    <hyperlink ref="AV100" r:id="rId170" display="..\PIANTINE_IMMOBILI\Fiorini\Via Fiorini n.13\File PDF\INT_17.pdf" xr:uid="{00000000-0004-0000-0000-0000C7000000}"/>
    <hyperlink ref="B101" r:id="rId171" display="..\INQUILINI\FIORINI_13\INT_18_A14_FELICI_CLAUDIO\CONTRATTO_LOCAZIONE\N_144_DEL_12_10_2011_RINNOVO_FELICI_CLAUDIO.doc" xr:uid="{00000000-0004-0000-0000-0000C8000000}"/>
    <hyperlink ref="BG101" r:id="rId172" display="..\PIANTINE_IMMOBILI\Fiorini\Via Fiorini n.13\VARIE\TABELLE_MILLESIMALI.pdf" xr:uid="{00000000-0004-0000-0000-0000C9000000}"/>
    <hyperlink ref="M101" r:id="rId173" display="..\INQUILINI\FIORINI_13\INT_18_A14_FELICI_CLAUDIO\CONTRATTO_LOCAZIONE\CONTEGGIO_CANONE_DI_LOCAZIONE.xls" xr:uid="{00000000-0004-0000-0000-0000CA000000}"/>
    <hyperlink ref="AV101" r:id="rId174" display="..\PIANTINE_IMMOBILI\Fiorini\Via Fiorini n.13\File PDF\INT_18.pdf" xr:uid="{00000000-0004-0000-0000-0000CB000000}"/>
    <hyperlink ref="AV106" r:id="rId175" display="..\PIANTINE_IMMOBILI\Fiorini\Via Fiorini n.13\File PDF\INT_23.pdf" xr:uid="{00000000-0004-0000-0000-0000CC000000}"/>
    <hyperlink ref="BG107" r:id="rId176" display="..\PIANTINE_IMMOBILI\Fiorini\Via Fiorini n.13\VARIE\TABELLE_MILLESIMALI.pdf" xr:uid="{00000000-0004-0000-0000-0000CD000000}"/>
    <hyperlink ref="AV107" r:id="rId177" display="..\PIANTINE_IMMOBILI\Fiorini\Via Fiorini n.13\File PDF\INT_24.pdf" xr:uid="{00000000-0004-0000-0000-0000CE000000}"/>
    <hyperlink ref="BG111" r:id="rId178" display="..\PIANTINE_IMMOBILI\Fiorini\Via Fiorini n.13\VARIE\TABELLE_MILLESIMALI.pdf" xr:uid="{00000000-0004-0000-0000-0000CF000000}"/>
    <hyperlink ref="AV111" r:id="rId179" display="..\PIANTINE_IMMOBILI\Fiorini\Via Fiorini n.13\File PDF\INT_28.pdf" xr:uid="{00000000-0004-0000-0000-0000D0000000}"/>
    <hyperlink ref="K114" r:id="rId180" xr:uid="{00000000-0004-0000-0000-0000D1000000}"/>
    <hyperlink ref="AV114" r:id="rId181" display="..\PIANTINE_IMMOBILI\Fiorini\Via Fiorini n.13\File PDF\INT_31.pdf" xr:uid="{00000000-0004-0000-0000-0000D2000000}"/>
    <hyperlink ref="B115" r:id="rId182" display="N_111_DEL_25_07_2011_RINNOVO CONTRATTO LOCAZIONE DI MARTINO VIA FIORINI 13 INT. 32" xr:uid="{00000000-0004-0000-0000-0000D3000000}"/>
    <hyperlink ref="K115" r:id="rId183" xr:uid="{00000000-0004-0000-0000-0000D4000000}"/>
    <hyperlink ref="BG115" r:id="rId184" display="..\PIANTINE_IMMOBILI\Fiorini\Via Fiorini n.13\VARIE\TABELLE_MILLESIMALI.pdf" xr:uid="{00000000-0004-0000-0000-0000D5000000}"/>
    <hyperlink ref="M115" r:id="rId185" display="..\INQUILINI\FIORINI_13\INT_32_DI_MARTINO_STEFANIA\CONTEGGIO_CANONE_DI_LOCAZIONE.xls" xr:uid="{00000000-0004-0000-0000-0000D6000000}"/>
    <hyperlink ref="AV115" r:id="rId186" display="..\PIANTINE_IMMOBILI\Fiorini\Via Fiorini n.13\File PDF\INT_32.pdf" xr:uid="{00000000-0004-0000-0000-0000D7000000}"/>
    <hyperlink ref="BG116" r:id="rId187" display="..\PIANTINE_IMMOBILI\Fiorini\Via Fiorini n.13\VARIE\TABELLE_MILLESIMALI.pdf" xr:uid="{00000000-0004-0000-0000-0000D8000000}"/>
    <hyperlink ref="M116" r:id="rId188" display="..\INQUILINI\FIORINI_13\INT_33_LAMI_RENATO\CONTEGGIO_CANONE_DI_LOCAZIONE.xls" xr:uid="{00000000-0004-0000-0000-0000D9000000}"/>
    <hyperlink ref="AV116" r:id="rId189" display="..\PIANTINE_IMMOBILI\Fiorini\Via Fiorini n.13\File PDF\INT_33.pdf" xr:uid="{00000000-0004-0000-0000-0000DA000000}"/>
    <hyperlink ref="B117" r:id="rId190" display="..\INQUILINI\FIORINI_13\INT_34_GRILLO_PAOLA\CONTRATTO_LOCAZIONE\N_65_DEL_27_05_2011_RINNOVO_LOCAZIONE_VIA FIORINI 13 INT 34_GRILLO.doc" xr:uid="{00000000-0004-0000-0000-0000DB000000}"/>
    <hyperlink ref="BG117" r:id="rId191" display="..\PIANTINE_IMMOBILI\Fiorini\Via Fiorini n.13\VARIE\TABELLE_MILLESIMALI.pdf" xr:uid="{00000000-0004-0000-0000-0000DC000000}"/>
    <hyperlink ref="M117" r:id="rId192" display="..\INQUILINI\FIORINI_13\INT_34_GRILLO_PAOLA\CONTEGGIO_CANONE_DI_LOCAZIONE.xls" xr:uid="{00000000-0004-0000-0000-0000DD000000}"/>
    <hyperlink ref="AV117" r:id="rId193" display="..\PIANTINE_IMMOBILI\Fiorini\Via Fiorini n.13\File PDF\INT_34.pdf" xr:uid="{00000000-0004-0000-0000-0000DE000000}"/>
    <hyperlink ref="BG119" r:id="rId194" display="..\PIANTINE_IMMOBILI\Fiorini\Via Fiorini n.13\VARIE\TABELLE_MILLESIMALI.pdf" xr:uid="{00000000-0004-0000-0000-0000DF000000}"/>
    <hyperlink ref="AV119" r:id="rId195" display="..\PIANTINE_IMMOBILI\Fiorini\Via Fiorini n.13\File PDF\INT_36.pdf" xr:uid="{00000000-0004-0000-0000-0000E0000000}"/>
    <hyperlink ref="BG120" r:id="rId196" display="..\PIANTINE_IMMOBILI\Fiorini\Via Fiorini n.13\VARIE\TABELLE_MILLESIMALI.pdf" xr:uid="{00000000-0004-0000-0000-0000E1000000}"/>
    <hyperlink ref="AV120" r:id="rId197" display="..\PIANTINE_IMMOBILI\Fiorini\Via Fiorini n.13\File PDF\INT_37.pdf" xr:uid="{00000000-0004-0000-0000-0000E2000000}"/>
    <hyperlink ref="B121" r:id="rId198" display="..\INQUILINI\FIORINI_13\INT_38_CAPRICCIOLI_OVIDIO\CONTRATTO_LOCAZIONE\N_200_DEL_03_12_2010_RINNOVO_CONTRATTO_CAPRICCIOLI_OVIDIO.doc" xr:uid="{00000000-0004-0000-0000-0000E3000000}"/>
    <hyperlink ref="AB121" r:id="rId199" xr:uid="{00000000-0004-0000-0000-0000E4000000}"/>
    <hyperlink ref="K121" r:id="rId200" xr:uid="{00000000-0004-0000-0000-0000E5000000}"/>
    <hyperlink ref="BG121" r:id="rId201" display="..\PIANTINE_IMMOBILI\Fiorini\Via Fiorini n.13\VARIE\TABELLE_MILLESIMALI.pdf" xr:uid="{00000000-0004-0000-0000-0000E6000000}"/>
    <hyperlink ref="M121" r:id="rId202" display="..\INQUILINI\FIORINI_13\INT_38_CAPRICCIOLI_OVIDIO\CONTEGGIO_CANONE_DI_LOCAZIONE.xls" xr:uid="{00000000-0004-0000-0000-0000E7000000}"/>
    <hyperlink ref="AV121" r:id="rId203" display="..\PIANTINE_IMMOBILI\Fiorini\Via Fiorini n.13\File PDF\INT_38.pdf" xr:uid="{00000000-0004-0000-0000-0000E8000000}"/>
    <hyperlink ref="B122" r:id="rId204" display="PROT. N." xr:uid="{00000000-0004-0000-0000-0000E9000000}"/>
    <hyperlink ref="BG122" r:id="rId205" display="..\PIANTINE_IMMOBILI\Fiorini\Via Fiorini n.13\VARIE\TABELLE_MILLESIMALI.pdf" xr:uid="{00000000-0004-0000-0000-0000EA000000}"/>
    <hyperlink ref="M122" r:id="rId206" display="..\INQUILINI\FIORINI_13\INT_39_A11_BELLINATI_MARGHERITA\CONTRATTO_LOCAZIONE\CONTEGGIO_CANONE_DI_LOCAZIONE.xls" xr:uid="{00000000-0004-0000-0000-0000EB000000}"/>
    <hyperlink ref="AV122" r:id="rId207" display="..\PIANTINE_IMMOBILI\Fiorini\Via Fiorini n.13\File PDF\INT_39.pdf" xr:uid="{00000000-0004-0000-0000-0000EC000000}"/>
    <hyperlink ref="BG124" r:id="rId208" display="..\PIANTINE_IMMOBILI\Fiorini\Via Fiorini n.13\VARIE\TABELLE_MILLESIMALI.pdf" xr:uid="{00000000-0004-0000-0000-0000ED000000}"/>
    <hyperlink ref="AV124" r:id="rId209" display="..\PIANTINE_IMMOBILI\Fiorini\Via Fiorini n.13\File PDF\INT_41.pdf" xr:uid="{00000000-0004-0000-0000-0000EF000000}"/>
    <hyperlink ref="AB134" r:id="rId210" xr:uid="{00000000-0004-0000-0000-0000F0000000}"/>
    <hyperlink ref="AB144" r:id="rId211" xr:uid="{00000000-0004-0000-0000-0000F1000000}"/>
    <hyperlink ref="AB146" r:id="rId212" xr:uid="{00000000-0004-0000-0000-0000F2000000}"/>
    <hyperlink ref="AB147" r:id="rId213" xr:uid="{00000000-0004-0000-0000-0000F3000000}"/>
    <hyperlink ref="AB131" r:id="rId214" xr:uid="{00000000-0004-0000-0000-0000F4000000}"/>
    <hyperlink ref="AB157:AB158" r:id="rId215" display="Commerciale" xr:uid="{00000000-0004-0000-0000-0000F5000000}"/>
    <hyperlink ref="AB162" r:id="rId216" xr:uid="{00000000-0004-0000-0000-0000F6000000}"/>
    <hyperlink ref="M44" r:id="rId217" display="..\INQUILINI\BONIFAZI_48_B\INT_13_MINUT_IONEL_LUCIAN\CONTEGGIO_CANONE_DI_LOCAZIONE.xls" xr:uid="{00000000-0004-0000-0000-0000F7000000}"/>
    <hyperlink ref="AB199" r:id="rId218" xr:uid="{00000000-0004-0000-0000-0000F8000000}"/>
    <hyperlink ref="AB204" r:id="rId219" xr:uid="{00000000-0004-0000-0000-0000F9000000}"/>
    <hyperlink ref="AB205" r:id="rId220" xr:uid="{00000000-0004-0000-0000-0000FA000000}"/>
    <hyperlink ref="AB212" r:id="rId221" xr:uid="{00000000-0004-0000-0000-0000FB000000}"/>
    <hyperlink ref="AB246" r:id="rId222" xr:uid="{00000000-0004-0000-0000-0000FC000000}"/>
    <hyperlink ref="AB258" r:id="rId223" xr:uid="{00000000-0004-0000-0000-0000FD000000}"/>
    <hyperlink ref="AB211" r:id="rId224" xr:uid="{00000000-0004-0000-0000-0000FE000000}"/>
    <hyperlink ref="AB214" r:id="rId225" xr:uid="{00000000-0004-0000-0000-0000FF000000}"/>
    <hyperlink ref="AB221" r:id="rId226" xr:uid="{00000000-0004-0000-0000-000000010000}"/>
    <hyperlink ref="B127" r:id="rId227" display="PROT. N." xr:uid="{00000000-0004-0000-0000-000002010000}"/>
    <hyperlink ref="BG127" r:id="rId228" display="..\PIANTINE_IMMOBILI\Fiorini\Via Fiorini n.15\VARIE\Tabelle millesimali.pdf" xr:uid="{00000000-0004-0000-0000-000003010000}"/>
    <hyperlink ref="AN127" r:id="rId229" display="..\PIANTINE_IMMOBILI\Fiorini\Via Fiorini n.15\Catastali\INT_1.TIF" xr:uid="{00000000-0004-0000-0000-000004010000}"/>
    <hyperlink ref="AV127" r:id="rId230" display="..\PIANTINE_IMMOBILI\Fiorini\Via Fiorini n.15\File PDF\INT_1.pdf" xr:uid="{00000000-0004-0000-0000-000005010000}"/>
    <hyperlink ref="AB228" r:id="rId231" xr:uid="{00000000-0004-0000-0000-000006010000}"/>
    <hyperlink ref="AB248" r:id="rId232" xr:uid="{00000000-0004-0000-0000-000007010000}"/>
    <hyperlink ref="AB250" r:id="rId233" xr:uid="{00000000-0004-0000-0000-000008010000}"/>
    <hyperlink ref="AB252" r:id="rId234" xr:uid="{00000000-0004-0000-0000-000009010000}"/>
    <hyperlink ref="AB255" r:id="rId235" xr:uid="{00000000-0004-0000-0000-00000A010000}"/>
    <hyperlink ref="AB257" r:id="rId236" xr:uid="{00000000-0004-0000-0000-00000B010000}"/>
    <hyperlink ref="AB259" r:id="rId237" xr:uid="{00000000-0004-0000-0000-00000C010000}"/>
    <hyperlink ref="BG130" r:id="rId238" display="..\PIANTINE_IMMOBILI\Fiorini\Via Fiorini n.15\VARIE\Tabelle millesimali.pdf" xr:uid="{00000000-0004-0000-0000-00000E010000}"/>
    <hyperlink ref="AN130" r:id="rId239" display="..\PIANTINE_IMMOBILI\Fiorini\Via Fiorini n.15\Catastali\INT_4_PIANTINA_CATASTALE.TIF" xr:uid="{00000000-0004-0000-0000-00000F010000}"/>
    <hyperlink ref="AV130" r:id="rId240" display="..\PIANTINE_IMMOBILI\Fiorini\Via Fiorini n.15\File PDF\INT_4.pdf" xr:uid="{00000000-0004-0000-0000-000010010000}"/>
    <hyperlink ref="BG131" r:id="rId241" display="..\PIANTINE_IMMOBILI\Fiorini\Via Fiorini n.15\VARIE\Tabelle millesimali.pdf" xr:uid="{00000000-0004-0000-0000-000011010000}"/>
    <hyperlink ref="AN131" r:id="rId242" display="..\PIANTINE_IMMOBILI\Fiorini\Via Fiorini n.15\Catastali\INT_5_PIANTINA_CATASTALE.TIF" xr:uid="{00000000-0004-0000-0000-000012010000}"/>
    <hyperlink ref="AV131" r:id="rId243" display="..\PIANTINE_IMMOBILI\Fiorini\Via Fiorini n.15\File PDF\INT_5.pdf" xr:uid="{00000000-0004-0000-0000-000013010000}"/>
    <hyperlink ref="BG132" r:id="rId244" display="..\PIANTINE_IMMOBILI\Fiorini\Via Fiorini n.15\VARIE\Tabelle millesimali.pdf" xr:uid="{00000000-0004-0000-0000-000014010000}"/>
    <hyperlink ref="AN132" r:id="rId245" display="..\PIANTINE_IMMOBILI\Fiorini\Via Fiorini n.15\Catastali\INT_6.TIF" xr:uid="{00000000-0004-0000-0000-000015010000}"/>
    <hyperlink ref="AV132" r:id="rId246" display="..\PIANTINE_IMMOBILI\Fiorini\Via Fiorini n.15\File PDF\INT_6.pdf" xr:uid="{00000000-0004-0000-0000-000016010000}"/>
    <hyperlink ref="BG133" r:id="rId247" display="..\PIANTINE_IMMOBILI\Fiorini\Via Fiorini n.15\VARIE\Tabelle millesimali.pdf" xr:uid="{00000000-0004-0000-0000-000017010000}"/>
    <hyperlink ref="AN133" r:id="rId248" display="..\PIANTINE_IMMOBILI\Fiorini\Via Fiorini n.15\Catastali\INT_7_PIANTINA_CATASTALE.TIF" xr:uid="{00000000-0004-0000-0000-000018010000}"/>
    <hyperlink ref="AV133" r:id="rId249" display="..\PIANTINE_IMMOBILI\Fiorini\Via Fiorini n.15\File PDF\INT_7.pdf" xr:uid="{00000000-0004-0000-0000-000019010000}"/>
    <hyperlink ref="BG134" r:id="rId250" display="..\PIANTINE_IMMOBILI\Fiorini\Via Fiorini n.15\VARIE\Tabelle millesimali.pdf" xr:uid="{00000000-0004-0000-0000-00001A010000}"/>
    <hyperlink ref="AN134" r:id="rId251" display="..\PIANTINE_IMMOBILI\Fiorini\Via Fiorini n.15\Catastali\INT_8_PIANTINA_CATASTALE.pdf" xr:uid="{00000000-0004-0000-0000-00001B010000}"/>
    <hyperlink ref="AV134" r:id="rId252" display="..\PIANTINE_IMMOBILI\Fiorini\Via Fiorini n.15\File PDF\INT_8.pdf" xr:uid="{00000000-0004-0000-0000-00001C010000}"/>
    <hyperlink ref="BG137" r:id="rId253" display="..\PIANTINE_IMMOBILI\Fiorini\Via Fiorini n.15\VARIE\Tabelle millesimali.pdf" xr:uid="{00000000-0004-0000-0000-00001D010000}"/>
    <hyperlink ref="AN137" r:id="rId254" display="..\PIANTINE_IMMOBILI\Fiorini\Via Fiorini n.15\Catastali\INT_11_PIANTINA_CATASTALE.TIF" xr:uid="{00000000-0004-0000-0000-00001E010000}"/>
    <hyperlink ref="AV137" r:id="rId255" display="..\PIANTINE_IMMOBILI\Fiorini\Via Fiorini n.15\File PDF\INT_11.pdf" xr:uid="{00000000-0004-0000-0000-00001F010000}"/>
    <hyperlink ref="BG139" r:id="rId256" display="..\PIANTINE_IMMOBILI\Fiorini\Via Fiorini n.15\VARIE\Tabelle millesimali.pdf" xr:uid="{00000000-0004-0000-0000-000020010000}"/>
    <hyperlink ref="AN139" r:id="rId257" display="..\PIANTINE_IMMOBILI\Fiorini\Via Fiorini n.15\Catastali\INT_13_PIANTINA_CATASTALE.TIF" xr:uid="{00000000-0004-0000-0000-000021010000}"/>
    <hyperlink ref="AV139" r:id="rId258" display="..\PIANTINE_IMMOBILI\Fiorini\Via Fiorini n.15\File PDF\INT_13.pdf" xr:uid="{00000000-0004-0000-0000-000022010000}"/>
    <hyperlink ref="AN140" r:id="rId259" display="..\PIANTINE_IMMOBILI\Fiorini\Via Fiorini n.15\Catastali\INT_14_PIANTINA_CATASTALE.TIF" xr:uid="{00000000-0004-0000-0000-000023010000}"/>
    <hyperlink ref="AV140" r:id="rId260" display="..\PIANTINE_IMMOBILI\Fiorini\Via Fiorini n.15\File PDF\INT_14.pdf" xr:uid="{00000000-0004-0000-0000-000024010000}"/>
    <hyperlink ref="BG141" r:id="rId261" display="..\PIANTINE_IMMOBILI\Fiorini\Via Fiorini n.15\VARIE\Tabelle millesimali.pdf" xr:uid="{00000000-0004-0000-0000-000025010000}"/>
    <hyperlink ref="AN141" r:id="rId262" display="..\PIANTINE_IMMOBILI\Fiorini\Via Fiorini n.15\Catastali\INT_15_PIANTINA_CATASTALE.TIF" xr:uid="{00000000-0004-0000-0000-000026010000}"/>
    <hyperlink ref="AV141" r:id="rId263" display="..\PIANTINE_IMMOBILI\Fiorini\Via Fiorini n.15\File PDF\INT_15.pdf" xr:uid="{00000000-0004-0000-0000-000027010000}"/>
    <hyperlink ref="B142" r:id="rId264" display="PROT. N." xr:uid="{00000000-0004-0000-0000-000028010000}"/>
    <hyperlink ref="BG142" r:id="rId265" display="..\PIANTINE_IMMOBILI\Fiorini\Via Fiorini n.15\VARIE\Tabelle millesimali.pdf" xr:uid="{00000000-0004-0000-0000-000029010000}"/>
    <hyperlink ref="AN142" r:id="rId266" display="..\PIANTINE_IMMOBILI\Fiorini\Via Fiorini n.15\Catastali\INT_16_PIANTINA_CATASTALE.TIF" xr:uid="{00000000-0004-0000-0000-00002A010000}"/>
    <hyperlink ref="AV142" r:id="rId267" display="..\PIANTINE_IMMOBILI\Fiorini\Via Fiorini n.15\File PDF\INT_16.pdf" xr:uid="{00000000-0004-0000-0000-00002B010000}"/>
    <hyperlink ref="AN143" r:id="rId268" display="..\PIANTINE_IMMOBILI\Fiorini\Via Fiorini n.15\Catastali\INT_17_PIANTINA_CATASTALE.TIF" xr:uid="{00000000-0004-0000-0000-00002C010000}"/>
    <hyperlink ref="AV143" r:id="rId269" display="..\PIANTINE_IMMOBILI\Fiorini\Via Fiorini n.15\File PDF\INT_17.pdf" xr:uid="{00000000-0004-0000-0000-00002D010000}"/>
    <hyperlink ref="B144" r:id="rId270" display="..\INQUILINI\FIORINI_15\INT_18_AXEN_EVA_MARIANNE\N_110_DEL_25_07_2011_RINNOVO CONTRATTO LOCAZIONE AXEN VIA FIORINI 15 INT. 8.doc" xr:uid="{00000000-0004-0000-0000-00002E010000}"/>
    <hyperlink ref="AN144" r:id="rId271" display="..\PIANTINE_IMMOBILI\Fiorini\Via Fiorini n.15\Catastali\INT_18_PIANTINA_CATASTALE.pdf" xr:uid="{00000000-0004-0000-0000-00002F010000}"/>
    <hyperlink ref="AV144" r:id="rId272" display="..\PIANTINE_IMMOBILI\Fiorini\Via Fiorini n.15\File PDF\INT_18.pdf" xr:uid="{00000000-0004-0000-0000-000030010000}"/>
    <hyperlink ref="B145" r:id="rId273" display="..\INQUILINI\FIORINI_15\INT_19_A15_FABBRI_MAURIZIO\N_112_DEL_25_07_2011_RINNOVO CONTRATTO LOCAZIONE FABBRI VIA FIORINI 15 INT. 19.doc" xr:uid="{00000000-0004-0000-0000-000031010000}"/>
    <hyperlink ref="AN145" r:id="rId274" display="..\PIANTINE_IMMOBILI\Fiorini\Via Fiorini n.15\Catastali\INT_19_PIANTINA_CATASTALE.TIF" xr:uid="{00000000-0004-0000-0000-000032010000}"/>
    <hyperlink ref="AV145" r:id="rId275" display="..\PIANTINE_IMMOBILI\Fiorini\Via Fiorini n.15\File PDF\INT_19.pdf" xr:uid="{00000000-0004-0000-0000-000033010000}"/>
    <hyperlink ref="B146" r:id="rId276" display="..\INQUILINI\FIORINI_15\INT_20_BUCCI_FRANCESCA\CONTRATTO_LOCAZIONE\N_166_DEL_14_11_2011_RINNOVO_LOCAZIONE_VIA_FIORINI_15_INT_20_BUCCI_FRANCESCA.doc" xr:uid="{00000000-0004-0000-0000-000034010000}"/>
    <hyperlink ref="BG146" r:id="rId277" display="..\PIANTINE_IMMOBILI\Fiorini\Via Fiorini n.15\VARIE\Tabelle millesimali.pdf" xr:uid="{00000000-0004-0000-0000-000035010000}"/>
    <hyperlink ref="AN146" r:id="rId278" display="..\PIANTINE_IMMOBILI\Fiorini\Via Fiorini n.15\Catastali\INT_20_PIANTINA_CATASTALE.TIF" xr:uid="{00000000-0004-0000-0000-000036010000}"/>
    <hyperlink ref="AV146" r:id="rId279" display="..\PIANTINE_IMMOBILI\Fiorini\Via Fiorini n.15\File PDF\INT_20.pdf" xr:uid="{00000000-0004-0000-0000-000037010000}"/>
    <hyperlink ref="BG147" r:id="rId280" display="..\PIANTINE_IMMOBILI\Fiorini\Via Fiorini n.15\VARIE\Tabelle millesimali.pdf" xr:uid="{00000000-0004-0000-0000-000038010000}"/>
    <hyperlink ref="AN147" r:id="rId281" display="..\PIANTINE_IMMOBILI\Fiorini\Via Fiorini n.15\Catastali\INT_21_PIANTINA_CATASTALE.TIF" xr:uid="{00000000-0004-0000-0000-000039010000}"/>
    <hyperlink ref="AV147" r:id="rId282" display="..\PIANTINE_IMMOBILI\Fiorini\Via Fiorini n.15\File PDF\INT_21.pdf" xr:uid="{00000000-0004-0000-0000-00003A010000}"/>
    <hyperlink ref="B150" r:id="rId283" display="..\INQUILINI\FIORINI_15\INT_24_VOGNANI_ALBERTO\N241 RINNOVO LOCAZIONE MEGLI, VOGNANI, GIORGIONI.doc" xr:uid="{00000000-0004-0000-0000-00003B010000}"/>
    <hyperlink ref="BG150" r:id="rId284" display="..\PIANTINE_IMMOBILI\Fiorini\Via Fiorini n.15\VARIE\Tabelle millesimali.pdf" xr:uid="{00000000-0004-0000-0000-00003C010000}"/>
    <hyperlink ref="AN150" r:id="rId285" display="..\PIANTINE_IMMOBILI\Fiorini\Via Fiorini n.15\Catastali\INT_24.TIF" xr:uid="{00000000-0004-0000-0000-00003D010000}"/>
    <hyperlink ref="AV150" r:id="rId286" display="..\PIANTINE_IMMOBILI\Fiorini\Via Fiorini n.15\File PDF\INT_24.pdf" xr:uid="{00000000-0004-0000-0000-00003E010000}"/>
    <hyperlink ref="BG151" r:id="rId287" display="..\PIANTINE_IMMOBILI\Fiorini\Via Fiorini n.15\VARIE\Tabelle millesimali.pdf" xr:uid="{00000000-0004-0000-0000-00003F010000}"/>
    <hyperlink ref="AN151" r:id="rId288" display="..\PIANTINE_IMMOBILI\Fiorini\Via Fiorini n.15\Catastali\INT_25_PIANTINA_CATASTALE.TIF" xr:uid="{00000000-0004-0000-0000-000040010000}"/>
    <hyperlink ref="AV151" r:id="rId289" display="..\PIANTINE_IMMOBILI\Fiorini\Via Fiorini n.15\File PDF\INT_25.pdf" xr:uid="{00000000-0004-0000-0000-000041010000}"/>
    <hyperlink ref="AN153" r:id="rId290" display="..\PIANTINE_IMMOBILI\Fiorini\Via Fiorini n.15\Catastali\INT_27.TIF" xr:uid="{00000000-0004-0000-0000-000042010000}"/>
    <hyperlink ref="AV153" r:id="rId291" display="..\PIANTINE_IMMOBILI\Fiorini\Via Fiorini n.15\File PDF\INT_27.pdf" xr:uid="{00000000-0004-0000-0000-000043010000}"/>
    <hyperlink ref="M127" r:id="rId292" display="..\INQUILINI\FIORINI_15\INT_1_A19_ROSSI_LILIANA\CONTRATTO_LOCAZIONE\CONTEGGIO_CANONE.xls" xr:uid="{00000000-0004-0000-0000-000045010000}"/>
    <hyperlink ref="M134" r:id="rId293" display="..\INQUILINI\FIORINI_15\INT_8_A12_NARDI_ELIGIO\CONTEGGIO_CANONE_DI_LOCAZIONE.xls" xr:uid="{00000000-0004-0000-0000-000046010000}"/>
    <hyperlink ref="M142" r:id="rId294" display="..\INQUILINI\FIORINI_15\INT_16_SALA_LEANDRA\CONTRATTO_LOCAZIONE\CONTEGGIO_CANONE.xls" xr:uid="{00000000-0004-0000-0000-000047010000}"/>
    <hyperlink ref="M146" r:id="rId295" display="..\INQUILINI\FIORINI_15\INT_20_TEMPESTA_GRAZIA\CONTEGGIO_CANONE_DI_LOCAZIONE.xls" xr:uid="{00000000-0004-0000-0000-000048010000}"/>
    <hyperlink ref="M151" r:id="rId296" display="..\INQUILINI\FIORINI_15\INT_25_GOLISANO_DANIELE\CONTEGGIO_CANONE_DI_LOCAZIONE.xls" xr:uid="{00000000-0004-0000-0000-000049010000}"/>
    <hyperlink ref="AB176" r:id="rId297" xr:uid="{00000000-0004-0000-0000-00004C010000}"/>
    <hyperlink ref="AB261" r:id="rId298" xr:uid="{00000000-0004-0000-0000-00004D010000}"/>
    <hyperlink ref="AB269" r:id="rId299" xr:uid="{00000000-0004-0000-0000-00004E010000}"/>
    <hyperlink ref="AB260" r:id="rId300" xr:uid="{00000000-0004-0000-0000-00004F010000}"/>
    <hyperlink ref="AB276" r:id="rId301" xr:uid="{00000000-0004-0000-0000-000050010000}"/>
    <hyperlink ref="AB277" r:id="rId302" xr:uid="{00000000-0004-0000-0000-000051010000}"/>
    <hyperlink ref="AB292" r:id="rId303" xr:uid="{00000000-0004-0000-0000-000052010000}"/>
    <hyperlink ref="AB295" r:id="rId304" xr:uid="{00000000-0004-0000-0000-000053010000}"/>
    <hyperlink ref="AB296" r:id="rId305" xr:uid="{00000000-0004-0000-0000-000054010000}"/>
    <hyperlink ref="AI39" r:id="rId306" display="..\INQUILINI\BONIFAZI_48_B\INT_8_MAGRO_MARIO\CONTRATTO_LOCAZIONE\CONTRATTO_DI_LOCAZIONE_1_OTTOBRE_1988.pdf" xr:uid="{00000000-0004-0000-0000-000055010000}"/>
    <hyperlink ref="M260" r:id="rId307" display="..\INQUILINI\PALESTRO_87\INT_1_HOTEL_CAMBRIDGE_DI_VINCENZO_FUGGETTA\PERIZIA_PATRIGEST.pdf" xr:uid="{00000000-0004-0000-0000-00005A010000}"/>
    <hyperlink ref="B260" r:id="rId308" display="..\INQUILINI\PALESTRO_87\INT_1_FUGGETTA_VINCENZO\N_39_LOCAZIONE UNITA' ABITATIVA VIA PALESTRO 87 SIG.FUGGETTA VINCENZO.doc" xr:uid="{00000000-0004-0000-0000-00005C010000}"/>
    <hyperlink ref="B250" r:id="rId309" display="..\INQUILINI\NOVACELLA_25\INT_7_CIRULLO_ELEONORA\N.125   LOCAZIONE APPARTAMENTO VIA NOVACELLA  25 INT 7 SIG_RA CIRULLO ELEONORA.pdf" xr:uid="{00000000-0004-0000-0000-00005D010000}"/>
    <hyperlink ref="K250" r:id="rId310" xr:uid="{00000000-0004-0000-0000-00005E010000}"/>
    <hyperlink ref="AV250" r:id="rId311" display="..\PIANTINE_IMMOBILI\Novacella\Civico 25\File PDF\INT_7.pdf" xr:uid="{00000000-0004-0000-0000-00005F010000}"/>
    <hyperlink ref="AN238" r:id="rId312" display="..\PIANTINE_IMMOBILI\Novacella\Civico 23\Catastali\INT_11.png" xr:uid="{00000000-0004-0000-0000-000066010000}"/>
    <hyperlink ref="AV238" r:id="rId313" display="..\PIANTINE_IMMOBILI\Novacella\Civico 23\File PDF\INT_11.pdf" xr:uid="{00000000-0004-0000-0000-000067010000}"/>
    <hyperlink ref="AV104" r:id="rId314" display="..\PIANTINE_IMMOBILI\Fiorini\Via Fiorini n.13\File PDF\INT_21.pdf" xr:uid="{00000000-0004-0000-0000-000068010000}"/>
    <hyperlink ref="AV273" r:id="rId315" display="..\PIANTINE_IMMOBILI\Scala\Via della Scala 36.pdf" xr:uid="{00000000-0004-0000-0000-000069010000}"/>
    <hyperlink ref="AB238" r:id="rId316" xr:uid="{00000000-0004-0000-0000-00006B010000}"/>
    <hyperlink ref="AB92" r:id="rId317" xr:uid="{00000000-0004-0000-0000-00006C010000}"/>
    <hyperlink ref="AB189" r:id="rId318" xr:uid="{00000000-0004-0000-0000-00006D010000}"/>
    <hyperlink ref="AV10" r:id="rId319" display="..\PIANTINE_IMMOBILI\Babuino\PDF\INT_9.pdf" xr:uid="{00000000-0004-0000-0000-000070010000}"/>
    <hyperlink ref="AV202" r:id="rId320" display="..\PIANTINE_IMMOBILI\Namaziano\PDF\INT_7.pdf" xr:uid="{00000000-0004-0000-0000-000071010000}"/>
    <hyperlink ref="AV274" r:id="rId321" display="..\PIANTINE_IMMOBILI\Scala\PDF\INT_1.pdf" xr:uid="{00000000-0004-0000-0000-000072010000}"/>
    <hyperlink ref="AV261" r:id="rId322" display="..\PIANTINE_IMMOBILI\Pastini\PDF\PASTINI_13_14_15_INT_1.pdf" xr:uid="{00000000-0004-0000-0000-000073010000}"/>
    <hyperlink ref="AV164" r:id="rId323" display="..\PIANTINE_IMMOBILI\Guglia-Pastini-Aquiro\PDF\superficie_commerciale_via della Guglia_69B.pdf" xr:uid="{00000000-0004-0000-0000-000074010000}"/>
    <hyperlink ref="AV15" r:id="rId324" display="..\PIANTINE_IMMOBILI\Babuino\PDF\SPAGNA_1.pdf" xr:uid="{00000000-0004-0000-0000-000075010000}"/>
    <hyperlink ref="M15" r:id="rId325" display="..\INQUILINI\BABUINO\SPAGNA_1_MENICHINI_MARIO_E_RENATO\CONTEGGIO_CANONE_DI_LOCAZIONE.pdf" xr:uid="{00000000-0004-0000-0000-000076010000}"/>
    <hyperlink ref="AV203" r:id="rId326" display="..\PIANTINE_IMMOBILI\Navona\PDF\NAVONA_41.pdf" xr:uid="{00000000-0004-0000-0000-000079010000}"/>
    <hyperlink ref="AN203" r:id="rId327" display="..\PIANTINE_IMMOBILI\Navona\CATASTALI\NAVONA_41_PIANTINA_CATASTALE.pdf" xr:uid="{00000000-0004-0000-0000-00007A010000}"/>
    <hyperlink ref="AV8" r:id="rId328" display="..\PIANTINE_IMMOBILI\Babuino\PDF\INT_7.pdf" xr:uid="{00000000-0004-0000-0000-00007C010000}"/>
    <hyperlink ref="AN202" r:id="rId329" display="..\PIANTINE_IMMOBILI\Namaziano\CATASTALI\INT_7_PIANTINA_CATASTALE.pdf" xr:uid="{00000000-0004-0000-0000-00007D010000}"/>
    <hyperlink ref="AV226" r:id="rId330" display="..\PIANTINE_IMMOBILI\Novacella\Civico 19\File PDF\INT_A.pdf" xr:uid="{00000000-0004-0000-0000-00007E010000}"/>
    <hyperlink ref="AV217" r:id="rId331" display="..\PIANTINE_IMMOBILI\Novacella\Civico 19\File PDF\INT_7.pdf" xr:uid="{00000000-0004-0000-0000-00007F010000}"/>
    <hyperlink ref="AV33" r:id="rId332" display="..\PIANTINE_IMMOBILI\Bonifazi\Via Bonifazzi 48B\File PDF\INT_2.pdf" xr:uid="{00000000-0004-0000-0000-000080010000}"/>
    <hyperlink ref="AV162" r:id="rId333" display="..\PIANTINE_IMMOBILI\Guglia-Pastini-Aquiro\PDF\GUGLIA_69.pdf" xr:uid="{00000000-0004-0000-0000-000081010000}"/>
    <hyperlink ref="S259" r:id="rId334" display="..\INQUILINI\NOVACELLA_25\INT_A_BARBONI_MARISA\INDENNITA'_DI_OCCUPAZIONE_ANNO_2019.pdf" xr:uid="{00000000-0004-0000-0000-000082010000}"/>
    <hyperlink ref="AN224" r:id="rId335" display="..\PIANTINE_IMMOBILI\Novacella\Civico 19\Catastali\INT_14_PIANTINA_CATASTALE.pdf" xr:uid="{00000000-0004-0000-0000-000085010000}"/>
    <hyperlink ref="AV224" r:id="rId336" display="..\PIANTINE_IMMOBILI\Novacella\Civico 19\File PDF\INT_14.pdf" xr:uid="{00000000-0004-0000-0000-000086010000}"/>
    <hyperlink ref="AB224" r:id="rId337" xr:uid="{00000000-0004-0000-0000-00008A010000}"/>
    <hyperlink ref="B15" r:id="rId338" display="..\INQUILINI\BABUINO\SPAGNA_1_MENICHINI_MARIO_E_RENATO\N.129 RINNOVO CONTRATTO LOCAZIONE MENICHINI POAZZA DI SPAGNA 1.pdf" xr:uid="{00000000-0004-0000-0000-00008D010000}"/>
    <hyperlink ref="AB112" r:id="rId339" xr:uid="{00000000-0004-0000-0000-000090010000}"/>
    <hyperlink ref="AV45" r:id="rId340" display="..\PIANTINE_IMMOBILI\Bonifazi\Via Bonifazzi 48B\File PDF\INT_14.pdf" xr:uid="{00000000-0004-0000-0000-000091010000}"/>
    <hyperlink ref="AN293" r:id="rId341" display="..\PIANTINE_IMMOBILI\Porta Settimiana\CATASTALI\INT_2_PIANTINA_CATASTALE.pdf" xr:uid="{00000000-0004-0000-0000-000092010000}"/>
    <hyperlink ref="Y157:Y158" r:id="rId342" display="..\INQUILINI\GUGLIA-PASTINI-AQUIRO\AQUIRO_70A_BC_SAS\POLIZZA_FIDEIUSSORIA.pdf" xr:uid="{00000000-0004-0000-0000-000093010000}"/>
    <hyperlink ref="K212" r:id="rId343" xr:uid="{00000000-0004-0000-0000-000094010000}"/>
    <hyperlink ref="AN207" r:id="rId344" display="..\PIANTINE_IMMOBILI\Navona\CATASTALI\INT_3_PIANTINA_CATASTALE.pdf" xr:uid="{00000000-0004-0000-0000-000095010000}"/>
    <hyperlink ref="M27" r:id="rId345" display="..\INQUILINI\BONIFAZI_48_A\INT_10_MARCHIONNI_LEONARDO\CONTEGGIO_CANONE_DI_LOCAZIONE.xls" xr:uid="{00000000-0004-0000-0000-000097010000}"/>
    <hyperlink ref="AL14" r:id="rId346" display="..\PIANTINE_IMMOBILI\Babuino\CATASTALI\SPAGNA_1_VISURA_CATASTALE.pdf" xr:uid="{00000000-0004-0000-0000-000098010000}"/>
    <hyperlink ref="AV281" r:id="rId347" display="..\PIANTINE_IMMOBILI\Seminario\PDF\INT_2.pdf" xr:uid="{00000000-0004-0000-0000-00009A010000}"/>
    <hyperlink ref="B202" r:id="rId348" display="..\INQUILINI\NAMAZIANO\INT_7_SAMPIERI_SERENA\VERBALE_DI_ASSEGNAZIONE.pdf" xr:uid="{00000000-0004-0000-0000-00009B010000}"/>
    <hyperlink ref="AB202" r:id="rId349" xr:uid="{00000000-0004-0000-0000-00009D010000}"/>
    <hyperlink ref="B89" r:id="rId350" display="..\INQUILINI\FIORINI_13\INT_6_TOCCACELI_VIRGILIA\VERBALE_DI_ASSEGNAZIONE.pdf" xr:uid="{00000000-0004-0000-0000-00009E010000}"/>
    <hyperlink ref="AB89" r:id="rId351" xr:uid="{00000000-0004-0000-0000-00009F010000}"/>
    <hyperlink ref="BE5" location="Oliverio_P!A1" display="Oliverio_P!A1" xr:uid="{00000000-0004-0000-0000-0000A0010000}"/>
    <hyperlink ref="W15" r:id="rId352" display="..\INQUILINI\BABUINO\SPAGNA_1_MENICHINI_MARIO_E_RENATO\DEPOSITO_CAUZIONALE.pdf" xr:uid="{00000000-0004-0000-0000-0000A1010000}"/>
    <hyperlink ref="M226" r:id="rId353" display="..\INQUILINI\NOVACELLA_19\INT_A_RUSSO_ANTONIO_FERNANDO\CONTEGGIO_CANONE_DI_LOCAZIONE.xls" xr:uid="{00000000-0004-0000-0000-0000A2010000}"/>
    <hyperlink ref="AN226" r:id="rId354" display="..\PIANTINE_IMMOBILI\Novacella\Civico 19\Catastali\INT_A_PIANTINA_CATASTALE.png" xr:uid="{00000000-0004-0000-0000-0000A3010000}"/>
    <hyperlink ref="AV205" r:id="rId355" display="..\PIANTINE_IMMOBILI\Navona\PDF\INT_1.pdf" xr:uid="{00000000-0004-0000-0000-0000A4010000}"/>
    <hyperlink ref="G143" r:id="rId356" xr:uid="{00000000-0004-0000-0000-0000A6010000}"/>
    <hyperlink ref="B143" r:id="rId357" display="..\INQUILINI\FIORINI_15\INT_17_RUCCIO_LIDIA\VERBALE_DI_ASSEGNAZIONE.pdf" xr:uid="{00000000-0004-0000-0000-0000A7010000}"/>
    <hyperlink ref="M143" r:id="rId358" display="..\INQUILINI\FIORINI_15\INT_17_RUCCIO_LIDIA\CONTEGGIO_CANONE_DI_LOCAZIONE.xls" xr:uid="{00000000-0004-0000-0000-0000A8010000}"/>
    <hyperlink ref="W143" r:id="rId359" display="..\INQUILINI\FIORINI_15\INT_17_RUCCIO_LIDIA\DEPOSITO_CAUZIONALE.pdf" xr:uid="{00000000-0004-0000-0000-0000A9010000}"/>
    <hyperlink ref="AB143" r:id="rId360" xr:uid="{00000000-0004-0000-0000-0000AA010000}"/>
    <hyperlink ref="AV298" r:id="rId361" display="..\PIANTINE_IMMOBILI\Vittorio\PDF.pdf" xr:uid="{00000000-0004-0000-0000-0000AB010000}"/>
    <hyperlink ref="K261" r:id="rId362" xr:uid="{00000000-0004-0000-0000-0000AC010000}"/>
    <hyperlink ref="AV294" r:id="rId363" display="..\PIANTINE_IMMOBILI\Porta Settimiana\PDF\INT_3.pdf" xr:uid="{00000000-0004-0000-0000-0000AD010000}"/>
    <hyperlink ref="AN213" r:id="rId364" display="..\PIANTINE_IMMOBILI\Novacella\Civico 19\Catastali\INT_3_PIANTINA_CATASTALE.png" xr:uid="{00000000-0004-0000-0000-0000AE010000}"/>
    <hyperlink ref="AV213" r:id="rId365" display="..\PIANTINE_IMMOBILI\Novacella\Civico 19\File PDF\INT_3.pdf" xr:uid="{00000000-0004-0000-0000-0000AF010000}"/>
    <hyperlink ref="AN222" r:id="rId366" display="..\PIANTINE_IMMOBILI\Novacella\Civico 19\Catastali\INT_12_PIANTINA_CATASTALE.png" xr:uid="{00000000-0004-0000-0000-0000B0010000}"/>
    <hyperlink ref="AV222" r:id="rId367" display="..\PIANTINE_IMMOBILI\Novacella\Civico 19\File PDF\INT_12.pdf" xr:uid="{00000000-0004-0000-0000-0000B1010000}"/>
    <hyperlink ref="B261" r:id="rId368" display="..\INQUILINI\PASTINI_15\PASTINI_13_14_15_INT_1_IL_BARROCCIO_2015_SRL\N_35_DEL_24_03_2011_RINNOVO_LOCAZIONE_IMMOBILE_VIA_DEI_PASTINI_13_14_E_15_I_PIANO_INT_1_SIG_GUERRI_PAOLO.doc" xr:uid="{00000000-0004-0000-0000-0000B2010000}"/>
    <hyperlink ref="M261" r:id="rId369" display="..\INQUILINI\PASTINI_15\PASTINI_13_14_15_INT_1_IL_BARROCCIO_2015_SRL\CONTEGGIO_CANONE_DI_LOCAZIONE.xls" xr:uid="{00000000-0004-0000-0000-0000B3010000}"/>
    <hyperlink ref="AN261" r:id="rId370" display="..\PIANTINE_IMMOBILI\Pastini\CATASTALI\PASTINI_13_14_15_INT_1_PIANTINA_CATASTALE.pdf" xr:uid="{00000000-0004-0000-0000-0000B4010000}"/>
    <hyperlink ref="AV267" r:id="rId371" display="..\PIANTINE_IMMOBILI\Pastini\PDF\INT_7.pdf" xr:uid="{00000000-0004-0000-0000-0000B5010000}"/>
    <hyperlink ref="B157:B158" r:id="rId372" display="..\INQUILINI\GUGLIA-PASTINI-AQUIRO\AQUIRO_70A_BC_SAS\N 26 BC SAS RINNOVO CONTRATTO.doc" xr:uid="{00000000-0004-0000-0000-0000B6010000}"/>
    <hyperlink ref="AN157:AN158" r:id="rId373" display="..\PIANTINE_IMMOBILI\Guglia-Pastini-Aquiro\CATASTALI\AQUIRO_70_70_A_PIANTINA_CATASTALE.pdf" xr:uid="{00000000-0004-0000-0000-0000B7010000}"/>
    <hyperlink ref="B257" r:id="rId374" display="..\INQUILINI\NOVACELLA_25\INT_14_A14_DI_MAINA_ELENA\N_94_DEL_06_07_2011_RINNOVO_CONTRATTO_LOCAZIONE_SIG_RA_MAINA_ELENA_VIA_NOVACELLA_25_INT_14.doc" xr:uid="{00000000-0004-0000-0000-0000B8010000}"/>
    <hyperlink ref="M257" r:id="rId375" display="..\INQUILINI\NOVACELLA_25\INT_14_A_4_DI_MAINA_ELENA\CONTEGGIO_CANONE_DI_LOCAZIONE.xls" xr:uid="{00000000-0004-0000-0000-0000B9010000}"/>
    <hyperlink ref="AN257" r:id="rId376" display="..\PIANTINE_IMMOBILI\Novacella\Civico 25\Catastali\INT_14_PIANTINA_CATASTALE.pdf" xr:uid="{00000000-0004-0000-0000-0000BA010000}"/>
    <hyperlink ref="AV257" r:id="rId377" display="..\PIANTINE_IMMOBILI\Novacella\Civico 25\File PDF\INT_14.pdf" xr:uid="{00000000-0004-0000-0000-0000BB010000}"/>
    <hyperlink ref="AN218" r:id="rId378" display="..\PIANTINE_IMMOBILI\Novacella\Civico 19\Catastali\INT_8_PIANTINA_CATASTALE.png" xr:uid="{00000000-0004-0000-0000-0000BD010000}"/>
    <hyperlink ref="AV218" r:id="rId379" display="..\PIANTINE_IMMOBILI\Novacella\Civico 19\File PDF\INT_8.pdf" xr:uid="{00000000-0004-0000-0000-0000BE010000}"/>
    <hyperlink ref="AN227" r:id="rId380" display="..\PIANTINE_IMMOBILI\Novacella\Civico 19\Catastali\INT_B_PIANTINA_CATASTALE.png" xr:uid="{00000000-0004-0000-0000-0000BF010000}"/>
    <hyperlink ref="AV227" r:id="rId381" display="..\PIANTINE_IMMOBILI\Novacella\Civico 19\File PDF\INT_B.pdf" xr:uid="{00000000-0004-0000-0000-0000C0010000}"/>
    <hyperlink ref="B295" r:id="rId382" display="..\INQUILINI\PORTA_SETTIMIANA\PS_1_PANELLA_FRANCA\N_107_DEL_14_06_2010_RINNOVO_CONTRATTO_PANELLA_FRANCA_VIA_SETTIMIANA_1.doc" xr:uid="{00000000-0004-0000-0000-0000C1010000}"/>
    <hyperlink ref="M295" r:id="rId383" display="..\INQUILINI\PORTA_SETTIMIANA\PS_1_PANELLA_FRANCA\CONTEGGIO_CANONE_DI_LOCAZIONE.xls" xr:uid="{00000000-0004-0000-0000-0000C2010000}"/>
    <hyperlink ref="AN295" r:id="rId384" display="..\PIANTINE_IMMOBILI\Porta Settimiana\CATASTALI\SETTIMIANA_1_PIANTINA_CATASTALE.pdf" xr:uid="{00000000-0004-0000-0000-0000C3010000}"/>
    <hyperlink ref="AV49" r:id="rId385" display="..\PIANTINE_IMMOBILI\Castel Gandolfo\PDF\MAZZINI_46.pdf" xr:uid="{00000000-0004-0000-0000-0000C5010000}"/>
    <hyperlink ref="B140" r:id="rId386" display="..\INQUILINI\FIORINI_15\INT_14_TERMINIELLO_GIUSEPPE\VERBALE_DI_ASSEGNAZIONE.pdf" xr:uid="{00000000-0004-0000-0000-0000C6010000}"/>
    <hyperlink ref="K140" r:id="rId387" xr:uid="{00000000-0004-0000-0000-0000C7010000}"/>
    <hyperlink ref="M140" r:id="rId388" display="..\INQUILINI\FIORINI_15\INT_14_TERMINIELLO_GIUSEPPE\CONTEGGIO_CANONE_DI_LOCAZIONE.xls" xr:uid="{00000000-0004-0000-0000-0000C8010000}"/>
    <hyperlink ref="G140" r:id="rId389" xr:uid="{00000000-0004-0000-0000-0000CA010000}"/>
    <hyperlink ref="W140" r:id="rId390" display="..\INQUILINI\FIORINI_15\INT_14_TERMINIELLO_GIUSEPPE\DEPOSITO_CAUZIONALE.pdf" xr:uid="{00000000-0004-0000-0000-0000CB010000}"/>
    <hyperlink ref="AB140" r:id="rId391" xr:uid="{00000000-0004-0000-0000-0000CC010000}"/>
    <hyperlink ref="K296" r:id="rId392" xr:uid="{00000000-0004-0000-0000-0000CD010000}"/>
    <hyperlink ref="K204" r:id="rId393" display="cartoleriapantheonsrl@pec.it" xr:uid="{00000000-0004-0000-0000-0000CE010000}"/>
    <hyperlink ref="AV204" r:id="rId394" display="..\PIANTINE_IMMOBILI\Navona\PDF\NAVONA_42.pdf" xr:uid="{00000000-0004-0000-0000-0000D0010000}"/>
    <hyperlink ref="W296" r:id="rId395" display="..\INQUILINI\URBANA_3_4_5\GT_BETA\DEPOSITO_CAUZIONALE.pdf" xr:uid="{00000000-0004-0000-0000-0000D2010000}"/>
    <hyperlink ref="AB200" r:id="rId396" xr:uid="{00000000-0004-0000-0000-0000D3010000}"/>
    <hyperlink ref="R204" r:id="rId397" display="..\INQUILINI\NAVONA\NAVONA_42_CARTOLERIA_PANTHEON\INDENNITA'_DI_OCCUPAZIONE_1_GENNAIO_2016.pdf" xr:uid="{00000000-0004-0000-0000-0000D4010000}"/>
    <hyperlink ref="B100" r:id="rId398" display="..\INQUILINI\FIORINI_13\INT_17_PISTRUI_ECATERINA\DOMANDA_DI_ASSEGNAZIONE.pdf" xr:uid="{00000000-0004-0000-0000-0000D5010000}"/>
    <hyperlink ref="AJ100" r:id="rId399" xr:uid="{00000000-0004-0000-0000-0000D6010000}"/>
    <hyperlink ref="M100" r:id="rId400" display="..\INQUILINI\FIORINI_13\INT_17_PISTRUI_ECATERINA\CONTEGGIO_CANONE_DI_LOCAZIONE.xls" xr:uid="{00000000-0004-0000-0000-0000D7010000}"/>
    <hyperlink ref="AB100" r:id="rId401" xr:uid="{00000000-0004-0000-0000-0000D8010000}"/>
    <hyperlink ref="AI100" r:id="rId402" display="..\INQUILINI\FIORINI_13\INT_17_PISTRUI_ECATERINA\VERBALE_DI_ASSEGNAZIONE.pdf" xr:uid="{00000000-0004-0000-0000-0000D9010000}"/>
    <hyperlink ref="AN85:AN124" r:id="rId403" display="..\PIANTINE_IMMOBILI\Fiorini\Via Fiorini n.13\Catastali\INT_1.TIF" xr:uid="{00000000-0004-0000-0000-0000DA010000}"/>
    <hyperlink ref="AN100" r:id="rId404" display="..\PIANTINE_IMMOBILI\Fiorini\Via Fiorini n.13\Catastali\INT_17_PIANTINA_CATASTALE.TIF" xr:uid="{00000000-0004-0000-0000-0000DB010000}"/>
    <hyperlink ref="B137" r:id="rId405" display="..\INQUILINI\FIORINI_15\INT_11_ANGOTTI ROBERTO\DOMANDA_DI_ASSEGNAZIONE.pdf" xr:uid="{00000000-0004-0000-0000-0000DC010000}"/>
    <hyperlink ref="AB137" r:id="rId406" xr:uid="{00000000-0004-0000-0000-0000DD010000}"/>
    <hyperlink ref="AN98" r:id="rId407" display="..\PIANTINE_IMMOBILI\Fiorini\Via Fiorini n.13\Catastali\INT_15_PIANTINA_CATASTALE.TIF" xr:uid="{00000000-0004-0000-0000-0000DE010000}"/>
    <hyperlink ref="K223" r:id="rId408" xr:uid="{00000000-0004-0000-0000-0000DF010000}"/>
    <hyperlink ref="AL20" r:id="rId409" display="..\PIANTINE_IMMOBILI\Bonifazi\Via Bonifazzi 48A\Catastali\INT_3_VISURA_CATASTALE.pdf" xr:uid="{00000000-0004-0000-0000-0000E0010000}"/>
    <hyperlink ref="AL140" r:id="rId410" display="..\PIANTINE_IMMOBILI\Fiorini\Via Fiorini n.15\Catastali\INT_14_VISURA_CATASTALE.pdf" xr:uid="{00000000-0004-0000-0000-0000E1010000}"/>
    <hyperlink ref="AL234" r:id="rId411" display="..\PIANTINE_IMMOBILI\Novacella\Civico 23\Catastali\INT_7_VISURA_CATASTALE.pdf" xr:uid="{00000000-0004-0000-0000-0000E2010000}"/>
    <hyperlink ref="AL275" r:id="rId412" display="..\PIANTINE_IMMOBILI\Scala\CATASTALI\INT_2_VISURA_CATASTALE.pdf" xr:uid="{00000000-0004-0000-0000-0000E3010000}"/>
    <hyperlink ref="AL274" r:id="rId413" display="..\PIANTINE_IMMOBILI\Scala\CATASTALI\INT_1_VISURA_CATASTALE.pdf" xr:uid="{00000000-0004-0000-0000-0000E4010000}"/>
    <hyperlink ref="AL273" r:id="rId414" display="..\PIANTINE_IMMOBILI\Scala\CATASTALI\SCALA_36_VISURA_CATASTALE.pdf" xr:uid="{00000000-0004-0000-0000-0000E5010000}"/>
    <hyperlink ref="AL294" r:id="rId415" display="..\PIANTINE_IMMOBILI\Porta Settimiana\CATASTALI\INT_3_VISURA_CATASTALE.pdf" xr:uid="{00000000-0004-0000-0000-0000E6010000}"/>
    <hyperlink ref="AL293" r:id="rId416" display="..\PIANTINE_IMMOBILI\Porta Settimiana\CATASTALI\INT_2_VISURA_CATASTALE.pdf" xr:uid="{00000000-0004-0000-0000-0000E7010000}"/>
    <hyperlink ref="AL227" r:id="rId417" display="..\PIANTINE_IMMOBILI\Novacella\Civico 19\Catastali\INT_B_VISURA_CATASTALE.pdf" xr:uid="{00000000-0004-0000-0000-0000E8010000}"/>
    <hyperlink ref="AL218" r:id="rId418" display="..\PIANTINE_IMMOBILI\Novacella\Civico 19\Catastali\INT_8_VISURA_CATASTALE.pdf" xr:uid="{00000000-0004-0000-0000-0000E9010000}"/>
    <hyperlink ref="AL257" r:id="rId419" display="..\PIANTINE_IMMOBILI\Novacella\Civico 25\Catastali\INT_14_VISURA_CATASTALE.pdf" xr:uid="{00000000-0004-0000-0000-0000EA010000}"/>
    <hyperlink ref="AL261" r:id="rId420" display="..\PIANTINE_IMMOBILI\Pastini\CATASTALI\PASTINI_13_14_15_INT_1_VISURA_CATASTALE.pdf" xr:uid="{00000000-0004-0000-0000-0000EB010000}"/>
    <hyperlink ref="AL222" r:id="rId421" display="..\PIANTINE_IMMOBILI\Novacella\Civico 19\Catastali\INT_12_VISURA_CATASTALE.pdf" xr:uid="{00000000-0004-0000-0000-0000EC010000}"/>
    <hyperlink ref="AL213" r:id="rId422" display="..\PIANTINE_IMMOBILI\Novacella\Civico 19\Catastali\INT_3_VISURA_CATASTALE.pdf" xr:uid="{00000000-0004-0000-0000-0000ED010000}"/>
    <hyperlink ref="AL226" r:id="rId423" display="..\PIANTINE_IMMOBILI\Novacella\Civico 19\Catastali\INT_A_VISURA_CATASTALE.pdf" xr:uid="{00000000-0004-0000-0000-0000EE010000}"/>
    <hyperlink ref="AL278" r:id="rId424" display="..\PIANTINE_IMMOBILI\Seminario\CATASTALI\PIAZZA_DELLA_ROTONDA_71_72.pdf" xr:uid="{00000000-0004-0000-0000-0000EF010000}"/>
    <hyperlink ref="AL282" r:id="rId425" display="..\PIANTINE_IMMOBILI\Seminario\CATASTALI\SEMINARIO_102_INT_4_VISURA_CATASTALE.pdf" xr:uid="{00000000-0004-0000-0000-0000F0010000}"/>
    <hyperlink ref="AL280" r:id="rId426" display="..\PIANTINE_IMMOBILI\Seminario\CATASTALI\SEMINARIO_102_INT_1_VISURA_CATASTALE.pdf" xr:uid="{00000000-0004-0000-0000-0000F1010000}"/>
    <hyperlink ref="AL202" r:id="rId427" display="..\PIANTINE_IMMOBILI\Namaziano\CATASTALI\INT_7_VISURA_CATASTALE.pdf" xr:uid="{00000000-0004-0000-0000-0000F2010000}"/>
    <hyperlink ref="AL295" r:id="rId428" display="..\PIANTINE_IMMOBILI\Porta Settimiana\CATASTALI\SETTIMIANA_1_VISURA_CATASTALE.pdf" xr:uid="{00000000-0004-0000-0000-0000F3010000}"/>
    <hyperlink ref="AL292" r:id="rId429" display="..\PIANTINE_IMMOBILI\Porta Settimiana\CATASTALI\INT_1_VISURA_CATASTALE.pdf" xr:uid="{00000000-0004-0000-0000-0000F4010000}"/>
    <hyperlink ref="AL205" r:id="rId430" display="..\PIANTINE_IMMOBILI\Navona\CATASTALI\INT_1_VISURA_CATASTALE.pdf" xr:uid="{00000000-0004-0000-0000-0000F5010000}"/>
    <hyperlink ref="AL281" r:id="rId431" display="..\PIANTINE_IMMOBILI\Seminario\VISURE\SEMINARIO_102_INT_2.pdf" xr:uid="{00000000-0004-0000-0000-0000F6010000}"/>
    <hyperlink ref="AL199" r:id="rId432" display="..\PIANTINE_IMMOBILI\Marco Aurelio 31\CATASTALI\VISURA_CATASTALE.pdf" xr:uid="{00000000-0004-0000-0000-0000F7010000}"/>
    <hyperlink ref="AL276" r:id="rId433" display="..\PIANTINE_IMMOBILI\Seminario\VISURE\SEMINARIO_98.pdf" xr:uid="{00000000-0004-0000-0000-0000F8010000}"/>
    <hyperlink ref="AL298" r:id="rId434" display="..\PIANTINE_IMMOBILI\Vittorio\VISURA_CATASTALE.pdf" xr:uid="{00000000-0004-0000-0000-0000F9010000}"/>
    <hyperlink ref="AL296" r:id="rId435" display="..\PIANTINE_IMMOBILI\Urbana\VISURA_CATASTALE.pdf" xr:uid="{00000000-0004-0000-0000-0000FA010000}"/>
    <hyperlink ref="AL162" r:id="rId436" display="..\PIANTINE_IMMOBILI\Guglia-Pastini-Aquiro\CATASTALI\GUGLIA_69_VISURA_CATASTALE.pdf" xr:uid="{00000000-0004-0000-0000-0000FB010000}"/>
    <hyperlink ref="AL224" r:id="rId437" display="..\PIANTINE_IMMOBILI\Novacella\Civico 19\Catastali\INT_14_VISURA_CATASTALE.pdf" xr:uid="{00000000-0004-0000-0000-0000FC010000}"/>
    <hyperlink ref="AL238" r:id="rId438" display="..\PIANTINE_IMMOBILI\Novacella\Civico 23\Catastali\INT_11.pdf" xr:uid="{00000000-0004-0000-0000-0000FD010000}"/>
    <hyperlink ref="AL250" r:id="rId439" display="..\PIANTINE_IMMOBILI\Novacella\Civico 25\Catastali\INT_7.pdf" xr:uid="{00000000-0004-0000-0000-0000FE010000}"/>
    <hyperlink ref="AL157" r:id="rId440" display="..\PIANTINE_IMMOBILI\Guglia-Pastini-Aquiro\CATASTALI\AQUIRO_70_70_A_VISURA_CATASTALE.pdf" xr:uid="{00000000-0004-0000-0000-0000FF010000}"/>
    <hyperlink ref="AL153" r:id="rId441" display="..\PIANTINE_IMMOBILI\Fiorini\Via Fiorini n.15\Catastali\INT_27.pdf" xr:uid="{00000000-0004-0000-0000-000000020000}"/>
    <hyperlink ref="AL151" r:id="rId442" display="..\PIANTINE_IMMOBILI\Fiorini\Via Fiorini n.15\Catastali\INT_25_VISURA_CATASTALE.pdf" xr:uid="{00000000-0004-0000-0000-000001020000}"/>
    <hyperlink ref="AL150" r:id="rId443" display="..\PIANTINE_IMMOBILI\Fiorini\Via Fiorini n.15\Catastali\INT_24.pdf" xr:uid="{00000000-0004-0000-0000-000002020000}"/>
    <hyperlink ref="AL147" r:id="rId444" display="..\PIANTINE_IMMOBILI\Fiorini\Via Fiorini n.15\Catastali\INT_21_VISURA_CATASTALE.pdf" xr:uid="{00000000-0004-0000-0000-000003020000}"/>
    <hyperlink ref="AL146" r:id="rId445" display="..\PIANTINE_IMMOBILI\Fiorini\Via Fiorini n.15\Catastali\INT_20_VISURA_CATASTALE.pdf" xr:uid="{00000000-0004-0000-0000-000004020000}"/>
    <hyperlink ref="AL145" r:id="rId446" display="..\PIANTINE_IMMOBILI\Fiorini\Via Fiorini n.15\Catastali\INT_19_VISURA_CATASTALE.pdf" xr:uid="{00000000-0004-0000-0000-000005020000}"/>
    <hyperlink ref="AL144" r:id="rId447" display="..\PIANTINE_IMMOBILI\Fiorini\Via Fiorini n.15\Catastali\INT_18_VISURA_CATASTALE.pdf" xr:uid="{00000000-0004-0000-0000-000006020000}"/>
    <hyperlink ref="AL143" r:id="rId448" display="..\PIANTINE_IMMOBILI\Fiorini\Via Fiorini n.15\Catastali\INT_17_VISURA_CATASTALE.pdf" xr:uid="{00000000-0004-0000-0000-000007020000}"/>
    <hyperlink ref="AL142" r:id="rId449" display="..\PIANTINE_IMMOBILI\Fiorini\Via Fiorini n.15\Catastali\INT_16_VISURA_CATASTALE.pdf" xr:uid="{00000000-0004-0000-0000-000008020000}"/>
    <hyperlink ref="AL141" r:id="rId450" display="..\PIANTINE_IMMOBILI\Fiorini\Via Fiorini n.15\Catastali\INT_15_VISURA_CATASTALE.pdf" xr:uid="{00000000-0004-0000-0000-000009020000}"/>
    <hyperlink ref="AL139" r:id="rId451" display="..\PIANTINE_IMMOBILI\Fiorini\Via Fiorini n.15\Catastali\INT_13_VISURA_CATASTALE.pdf" xr:uid="{00000000-0004-0000-0000-00000A020000}"/>
    <hyperlink ref="AL137" r:id="rId452" display="..\PIANTINE_IMMOBILI\Fiorini\Via Fiorini n.15\Catastali\INT_11_VISURA_CATASTALE.pdf" xr:uid="{00000000-0004-0000-0000-00000B020000}"/>
    <hyperlink ref="AL134" r:id="rId453" display="..\PIANTINE_IMMOBILI\Fiorini\Via Fiorini n.15\Catastali\INT_8_VISURA_CATASTALE.pdf" xr:uid="{00000000-0004-0000-0000-00000C020000}"/>
    <hyperlink ref="AL133" r:id="rId454" display="..\PIANTINE_IMMOBILI\Fiorini\Via Fiorini n.15\Catastali\INT_7_VISURA_CATASTALE.pdf" xr:uid="{00000000-0004-0000-0000-00000D020000}"/>
    <hyperlink ref="AL132" r:id="rId455" display="..\PIANTINE_IMMOBILI\Fiorini\Via Fiorini n.15\Catastali\INT_6.pdf" xr:uid="{00000000-0004-0000-0000-00000E020000}"/>
    <hyperlink ref="AL131" r:id="rId456" display="..\PIANTINE_IMMOBILI\Fiorini\Via Fiorini n.15\Catastali\INT_5_VISURA_CATASTALE.pdf" xr:uid="{00000000-0004-0000-0000-00000F020000}"/>
    <hyperlink ref="AL130" r:id="rId457" display="..\PIANTINE_IMMOBILI\Fiorini\Via Fiorini n.15\Catastali\INT_4_VISURA_CATASTALE.pdf" xr:uid="{00000000-0004-0000-0000-000010020000}"/>
    <hyperlink ref="AL127" r:id="rId458" display="..\PIANTINE_IMMOBILI\Fiorini\Via Fiorini n.15\Catastali\INT_1.pdf" xr:uid="{00000000-0004-0000-0000-000011020000}"/>
    <hyperlink ref="AL122" r:id="rId459" display="..\PIANTINE_IMMOBILI\Fiorini\Via Fiorini n.13\Catastali\INT_39_VISURA_CATASTALE.pdf" xr:uid="{00000000-0004-0000-0000-000012020000}"/>
    <hyperlink ref="AL121" r:id="rId460" display="..\PIANTINE_IMMOBILI\Fiorini\Via Fiorini n.13\Catastali\INT_38_VISURA_CATASTALE.pdf" xr:uid="{00000000-0004-0000-0000-000013020000}"/>
    <hyperlink ref="AL120" r:id="rId461" display="..\PIANTINE_IMMOBILI\Fiorini\Via Fiorini n.13\Catastali\INT_37_VISURA_CATASTALE.pdf" xr:uid="{00000000-0004-0000-0000-000014020000}"/>
    <hyperlink ref="AL119" r:id="rId462" display="..\PIANTINE_IMMOBILI\Fiorini\Via Fiorini n.13\Catastali\INT_36_VISURA_CATASTALE.pdf" xr:uid="{00000000-0004-0000-0000-000015020000}"/>
    <hyperlink ref="AL117" r:id="rId463" display="..\PIANTINE_IMMOBILI\Fiorini\Via Fiorini n.13\Catastali\INT_34_VISURA_CATASTALE.pdf" xr:uid="{00000000-0004-0000-0000-000016020000}"/>
    <hyperlink ref="AL116" r:id="rId464" display="..\PIANTINE_IMMOBILI\Fiorini\Via Fiorini n.13\Catastali\INT_33_VISURA_CATASTALE.pdf" xr:uid="{00000000-0004-0000-0000-000017020000}"/>
    <hyperlink ref="AL115" r:id="rId465" display="..\PIANTINE_IMMOBILI\Fiorini\Via Fiorini n.13\Catastali\INT_32_VISURA_CATASTALE.pdf" xr:uid="{00000000-0004-0000-0000-000018020000}"/>
    <hyperlink ref="AL114" r:id="rId466" display="..\PIANTINE_IMMOBILI\Fiorini\Via Fiorini n.13\Catastali\INT_31_VISURA_CATASTALE.pdf" xr:uid="{00000000-0004-0000-0000-000019020000}"/>
    <hyperlink ref="AL111" r:id="rId467" display="..\PIANTINE_IMMOBILI\Fiorini\Via Fiorini n.13\Catastali\INT_28.pdf" xr:uid="{00000000-0004-0000-0000-00001A020000}"/>
    <hyperlink ref="AL107" r:id="rId468" display="..\PIANTINE_IMMOBILI\Fiorini\Via Fiorini n.13\Catastali\INT_24_VISURA_CATASTALE.pdf" xr:uid="{00000000-0004-0000-0000-00001B020000}"/>
    <hyperlink ref="AL106" r:id="rId469" display="..\PIANTINE_IMMOBILI\Fiorini\Via Fiorini n.13\Catastali\INT_23_VISURA_CATASTALE.pdf" xr:uid="{00000000-0004-0000-0000-00001C020000}"/>
    <hyperlink ref="AL101" r:id="rId470" display="..\PIANTINE_IMMOBILI\Fiorini\Via Fiorini n.13\Catastali\INT_18_VISURA_CATASTALE.pdf" xr:uid="{00000000-0004-0000-0000-00001D020000}"/>
    <hyperlink ref="AL100" r:id="rId471" display="..\PIANTINE_IMMOBILI\Fiorini\Via Fiorini n.13\Catastali\INT_17_VISURA_CATASTALE.pdf" xr:uid="{00000000-0004-0000-0000-00001E020000}"/>
    <hyperlink ref="AL99" r:id="rId472" display="..\PIANTINE_IMMOBILI\Fiorini\Via Fiorini n.13\Catastali\INT_16_VISURA_CATASTALE.pdf" xr:uid="{00000000-0004-0000-0000-00001F020000}"/>
    <hyperlink ref="AL98" r:id="rId473" display="..\PIANTINE_IMMOBILI\Fiorini\Via Fiorini n.13\Catastali\INT_15_VISURA_CATASTALE.pdf" xr:uid="{00000000-0004-0000-0000-000020020000}"/>
    <hyperlink ref="AL97" r:id="rId474" display="..\PIANTINE_IMMOBILI\Fiorini\Via Fiorini n.13\Catastali\INT_14_VISURA_CATASTALE.pdf" xr:uid="{00000000-0004-0000-0000-000021020000}"/>
    <hyperlink ref="AL96" r:id="rId475" display="..\PIANTINE_IMMOBILI\Fiorini\Via Fiorini n.13\Catastali\INT_13_VISURA_CATASTALE.pdf" xr:uid="{00000000-0004-0000-0000-000022020000}"/>
    <hyperlink ref="AL94" r:id="rId476" display="..\PIANTINE_IMMOBILI\Fiorini\Via Fiorini n.13\Catastali\INT_11_VISURA_CATASTALE.pdf" xr:uid="{00000000-0004-0000-0000-000023020000}"/>
    <hyperlink ref="AL93" r:id="rId477" display="..\PIANTINE_IMMOBILI\Fiorini\Via Fiorini n.13\Catastali\INT_10_VISURA_CATASTALE.pdf" xr:uid="{00000000-0004-0000-0000-000024020000}"/>
    <hyperlink ref="AL92" r:id="rId478" display="..\PIANTINE_IMMOBILI\Fiorini\Via Fiorini n.13\Catastali\INT_9_VISURA_CATASTALE.pdf" xr:uid="{00000000-0004-0000-0000-000025020000}"/>
    <hyperlink ref="AL91" r:id="rId479" display="..\PIANTINE_IMMOBILI\Fiorini\Via Fiorini n.13\Catastali\INT_8.pdf" xr:uid="{00000000-0004-0000-0000-000026020000}"/>
    <hyperlink ref="AL89" r:id="rId480" display="..\PIANTINE_IMMOBILI\Fiorini\Via Fiorini n.13\Catastali\INT_6_VISURA_CATASTALE.pdf" xr:uid="{00000000-0004-0000-0000-000027020000}"/>
    <hyperlink ref="AL87" r:id="rId481" display="..\PIANTINE_IMMOBILI\Fiorini\Via Fiorini n.13\Catastali\INT_4_VISURA_CATASTALE.pdf" xr:uid="{00000000-0004-0000-0000-000028020000}"/>
    <hyperlink ref="AL86" r:id="rId482" display="..\PIANTINE_IMMOBILI\Fiorini\Via Fiorini n.13\Catastali\INT_3_VISURA_CATASTALE.pdf" xr:uid="{00000000-0004-0000-0000-000029020000}"/>
    <hyperlink ref="AL85" r:id="rId483" display="..\PIANTINE_IMMOBILI\Fiorini\Via Fiorini n.13\Catastali\INT_2_VISURA_CATASTALE.pdf" xr:uid="{00000000-0004-0000-0000-00002A020000}"/>
    <hyperlink ref="AL84" r:id="rId484" display="..\PIANTINE_IMMOBILI\Fiorini\Via Fiorini n.13\Catastali\INT_1_VISURA_CATASTALE.pdf" xr:uid="{00000000-0004-0000-0000-00002B020000}"/>
    <hyperlink ref="AL61" r:id="rId485" display="..\PIANTINE_IMMOBILI\Cosenza\VISURE_CATASTALI.pdf" xr:uid="{00000000-0004-0000-0000-00002C020000}"/>
    <hyperlink ref="AL49" r:id="rId486" display="..\PIANTINE_IMMOBILI\Castel Gandolfo\CATASTALI\MAZZINI_46_VISURA_CATASTALE.pdf" xr:uid="{00000000-0004-0000-0000-00002D020000}"/>
    <hyperlink ref="AL48" r:id="rId487" display="..\PIANTINE_IMMOBILI\Castel Gandolfo\CATASTALI\PIANO_SECONDO_VISURA_CATASTALE.pdf" xr:uid="{00000000-0004-0000-0000-00002E020000}"/>
    <hyperlink ref="AL47" r:id="rId488" display="..\PIANTINE_IMMOBILI\Castel Gandolfo\CATASTALI\PIANO_PRIMO_VISURA_CATASTALE.pdf" xr:uid="{00000000-0004-0000-0000-00002F020000}"/>
    <hyperlink ref="AL33" r:id="rId489" display="..\PIANTINE_IMMOBILI\Bonifazi\Via Bonifazzi 48B\Catastali\INT_2_VISURA_CATASTALE.pdf" xr:uid="{00000000-0004-0000-0000-000030020000}"/>
    <hyperlink ref="AL45" r:id="rId490" display="..\PIANTINE_IMMOBILI\Bonifazi\Via Bonifazzi 48B\Catastali\INT_14_VISURA_CATASTALE.pdf" xr:uid="{00000000-0004-0000-0000-000031020000}"/>
    <hyperlink ref="AL44" r:id="rId491" display="..\PIANTINE_IMMOBILI\Bonifazi\Via Bonifazzi 48B\Catastali\INT_13_VISURA_CATASTALE.pdf" xr:uid="{00000000-0004-0000-0000-000032020000}"/>
    <hyperlink ref="AL39" r:id="rId492" display="..\PIANTINE_IMMOBILI\Bonifazi\Via Bonifazzi 48B\Catastali\INT_8.pdf" xr:uid="{00000000-0004-0000-0000-000033020000}"/>
    <hyperlink ref="AL43" r:id="rId493" display="..\PIANTINE_IMMOBILI\Bonifazi\Via Bonifazzi 48B\Catastali\INT_12_VISURA_CATASTALE.pdf" xr:uid="{00000000-0004-0000-0000-000034020000}"/>
    <hyperlink ref="AL41" r:id="rId494" display="..\PIANTINE_IMMOBILI\Bonifazi\Via Bonifazzi 48B\Catastali\INT_10_VISURA_CATASTALE.pdf" xr:uid="{00000000-0004-0000-0000-000035020000}"/>
    <hyperlink ref="AL38" r:id="rId495" display="..\PIANTINE_IMMOBILI\Bonifazi\Via Bonifazzi 48B\Catastali\INT_7_VISURA_CATASTALE.pdf" xr:uid="{00000000-0004-0000-0000-000036020000}"/>
    <hyperlink ref="AL36" r:id="rId496" display="..\PIANTINE_IMMOBILI\Bonifazi\Via Bonifazzi 48B\Catastali\INT_5_VISURA_CATASTALE.pdf" xr:uid="{00000000-0004-0000-0000-000037020000}"/>
    <hyperlink ref="AL35" r:id="rId497" display="..\PIANTINE_IMMOBILI\Bonifazi\Via Bonifazzi 48B\Catastali\INT_4_VISURA_CATASTALE.pdf" xr:uid="{00000000-0004-0000-0000-000038020000}"/>
    <hyperlink ref="AL112" r:id="rId498" display="..\PIANTINE_IMMOBILI\Fiorini\Via Fiorini n.13\Catastali\INT_29.pdf" xr:uid="{00000000-0004-0000-0000-000039020000}"/>
    <hyperlink ref="AL34" r:id="rId499" display="..\PIANTINE_IMMOBILI\Bonifazi\Via Bonifazzi 48B\Catastali\INT_3.pdf" xr:uid="{00000000-0004-0000-0000-00003A020000}"/>
    <hyperlink ref="AL32" r:id="rId500" display="..\PIANTINE_IMMOBILI\Bonifazi\Via Bonifazzi 48B\Catastali\INT_1_VISURA_CATASTALE.pdf" xr:uid="{00000000-0004-0000-0000-00003B020000}"/>
    <hyperlink ref="AL42" r:id="rId501" display="..\PIANTINE_IMMOBILI\Bonifazi\Via Bonifazzi 48B\Catastali\INT_11_VISURA_CATASTALE.pdf" xr:uid="{00000000-0004-0000-0000-00003C020000}"/>
    <hyperlink ref="AL217" r:id="rId502" display="..\PIANTINE_IMMOBILI\Novacella\Civico 19\Catastali\INT_7_VISURA_CATASTALE.pdf" xr:uid="{00000000-0004-0000-0000-00003D020000}"/>
    <hyperlink ref="AL104" r:id="rId503" display="..\PIANTINE_IMMOBILI\Fiorini\Via Fiorini n.13\Catastali\INT_21_VISURA_CATASTALE.pdf" xr:uid="{00000000-0004-0000-0000-00003E020000}"/>
    <hyperlink ref="AL26" r:id="rId504" display="..\PIANTINE_IMMOBILI\Bonifazi\Via Bonifazzi 48A\Catastali\INT_9_VISURA_CATASTALE.pdf" xr:uid="{00000000-0004-0000-0000-00003F020000}"/>
    <hyperlink ref="AL24" r:id="rId505" display="..\PIANTINE_IMMOBILI\Bonifazi\Via Bonifazzi 48A\Catastali\INT_7.pdf" xr:uid="{00000000-0004-0000-0000-000040020000}"/>
    <hyperlink ref="AL23" r:id="rId506" display="..\PIANTINE_IMMOBILI\Bonifazi\Via Bonifazzi 48A\Catastali\INT_6_VISURA_CATASTALE.pdf" xr:uid="{00000000-0004-0000-0000-000041020000}"/>
    <hyperlink ref="AL19" r:id="rId507" display="..\PIANTINE_IMMOBILI\Bonifazi\Via Bonifazzi 48A\Catastali\INT_2_VISURA_CATASTALE.pdf" xr:uid="{00000000-0004-0000-0000-000042020000}"/>
    <hyperlink ref="AL18" r:id="rId508" display="..\PIANTINE_IMMOBILI\Bonifazi\Via Bonifazzi 48A\Catastali\INT_1_VISURA_CATASTALE.pdf" xr:uid="{00000000-0004-0000-0000-000043020000}"/>
    <hyperlink ref="AL204" r:id="rId509" display="..\PIANTINE_IMMOBILI\Navona\CATASTALI\NAVONA_42_VISURA_CATASTALE.pdf" xr:uid="{00000000-0004-0000-0000-000044020000}"/>
    <hyperlink ref="AL203" r:id="rId510" display="..\PIANTINE_IMMOBILI\Navona\CATASTALI\NAVONA_41_VISURA_CATASTALE.pdf" xr:uid="{00000000-0004-0000-0000-000045020000}"/>
    <hyperlink ref="AL208" r:id="rId511" display="..\PIANTINE_IMMOBILI\Navona\VISURE\INT_4.pdf" xr:uid="{00000000-0004-0000-0000-000046020000}"/>
    <hyperlink ref="AL207" r:id="rId512" display="..\PIANTINE_IMMOBILI\Navona\CATASTALI\INT_3_VISURA_CATASTALE.pdf" xr:uid="{00000000-0004-0000-0000-000047020000}"/>
    <hyperlink ref="AL209" r:id="rId513" display="..\PIANTINE_IMMOBILI\Navona\CATASTALI\INT_5_VISURA_CATASTALE.pdf" xr:uid="{00000000-0004-0000-0000-000048020000}"/>
    <hyperlink ref="AL267" r:id="rId514" display="..\PIANTINE_IMMOBILI\Pastini\CATASTALI\INT_7.pdf" xr:uid="{00000000-0004-0000-0000-000049020000}"/>
    <hyperlink ref="AL266" r:id="rId515" display="..\PIANTINE_IMMOBILI\Pastini\CATASTALI\INT_6_VISURA_CATASTALE.pdf" xr:uid="{00000000-0004-0000-0000-00004A020000}"/>
    <hyperlink ref="AB141" r:id="rId516" xr:uid="{00000000-0004-0000-0000-00004C020000}"/>
    <hyperlink ref="Y296" r:id="rId517" display="..\INQUILINI\URBANA_3_4_5\GT_BETA\POLIZZA_FIDEIUSSORIA.pdf" xr:uid="{00000000-0004-0000-0000-00004D020000}"/>
    <hyperlink ref="B153" r:id="rId518" display="..\INQUILINI\FIORINI_15\INT_27_BRAVI_FEDERICA\VERBALE_DI_ASSEGNAZIONE.pdf" xr:uid="{00000000-0004-0000-0000-00004E020000}"/>
    <hyperlink ref="AB153" r:id="rId519" xr:uid="{00000000-0004-0000-0000-000052020000}"/>
    <hyperlink ref="AL40" r:id="rId520" display="..\PIANTINE_IMMOBILI\Bonifazi\Via Bonifazzi 48B\Catastali\INT_9_VISURA_CATASTALE.pdf" xr:uid="{00000000-0004-0000-0000-000054020000}"/>
    <hyperlink ref="AV4" r:id="rId521" display="..\PIANTINE_IMMOBILI\Babuino\PDF\INT_1_2.pdf" xr:uid="{00000000-0004-0000-0000-000055020000}"/>
    <hyperlink ref="AN4" r:id="rId522" display="..\PIANTINE_IMMOBILI\Babuino\PIANTINE_CATASTALI\INT_1_2.pdf" xr:uid="{00000000-0004-0000-0000-000056020000}"/>
    <hyperlink ref="AL4" r:id="rId523" display="..\PIANTINE_IMMOBILI\Babuino\CATASTALI\INT_1_2.pdf" xr:uid="{00000000-0004-0000-0000-000057020000}"/>
    <hyperlink ref="AB4" r:id="rId524" display="Commerciale" xr:uid="{00000000-0004-0000-0000-000058020000}"/>
    <hyperlink ref="B4" r:id="rId525" display="PROT. N." xr:uid="{00000000-0004-0000-0000-000059020000}"/>
    <hyperlink ref="AV7" r:id="rId526" display="..\PIANTINE_IMMOBILI\Babuino\PDF\INT_5_6.pdf" xr:uid="{00000000-0004-0000-0000-00005A020000}"/>
    <hyperlink ref="AN7" r:id="rId527" display="..\PIANTINE_IMMOBILI\Babuino\CATASTALI\INT_5_6_PIANTINA_CATASTALE.pdf" xr:uid="{00000000-0004-0000-0000-00005B020000}"/>
    <hyperlink ref="AL7" r:id="rId528" display="..\PIANTINE_IMMOBILI\Babuino\CATASTALI\INT_5_6_VISURA_CATASTALE.pdf" xr:uid="{00000000-0004-0000-0000-00005C020000}"/>
    <hyperlink ref="B14" r:id="rId529" display="..\INQUILINI\BABUINO\BABUINO_107_A_MENICHINI_MARIO_E_RENATO\N_8_DEL_18_01_2010_RINNOVO MENICHINI.doc" xr:uid="{00000000-0004-0000-0000-00005D020000}"/>
    <hyperlink ref="AB14" r:id="rId530" xr:uid="{00000000-0004-0000-0000-00005E020000}"/>
    <hyperlink ref="AV14" r:id="rId531" display="..\PIANTINE_IMMOBILI\Babuino\PDF\BABUINO_107_A.pdf" xr:uid="{00000000-0004-0000-0000-00005F020000}"/>
    <hyperlink ref="B12" r:id="rId532" display="..\INQUILINI\BABUINO\INT_11_KLINGNER_BIRGID\N.215 RINNOVO CONTRATTO SIG.RA BIRGID VIA DEL BABUINO N.107 INT.11.pdf" xr:uid="{00000000-0004-0000-0000-000060020000}"/>
    <hyperlink ref="AN12" r:id="rId533" display="..\PIANTINE_IMMOBILI\Babuino\CATASTALI\INT_11_PIANTINA_CATASTALE.pdf" xr:uid="{00000000-0004-0000-0000-000061020000}"/>
    <hyperlink ref="AB12" r:id="rId534" xr:uid="{00000000-0004-0000-0000-000062020000}"/>
    <hyperlink ref="AV12" r:id="rId535" display="..\PIANTINE_IMMOBILI\Babuino\PDF\INT_11.pdf" xr:uid="{00000000-0004-0000-0000-000065020000}"/>
    <hyperlink ref="AL12" r:id="rId536" display="..\PIANTINE_IMMOBILI\Babuino\CATASTALI\INT_11_VISURA_CATASTALE.pdf" xr:uid="{00000000-0004-0000-0000-000066020000}"/>
    <hyperlink ref="AB13" r:id="rId537" xr:uid="{00000000-0004-0000-0000-000068020000}"/>
    <hyperlink ref="AB11" r:id="rId538" xr:uid="{00000000-0004-0000-0000-000069020000}"/>
    <hyperlink ref="AV13" r:id="rId539" display="..\PIANTINE_IMMOBILI\Babuino\PDF\BABUINO_107.pdf" xr:uid="{00000000-0004-0000-0000-00006B020000}"/>
    <hyperlink ref="B11" r:id="rId540" display="..\INQUILINI\BABUINO\INT_10_GAROFALO_SERGIO\N.131 GAROFALO SERGIO - RINNOVO LOCAZIONE BABUINO 107 INT. 10.pdf" xr:uid="{00000000-0004-0000-0000-00006C020000}"/>
    <hyperlink ref="AV11" r:id="rId541" display="..\PIANTINE_IMMOBILI\Babuino\PDF\INT_10.pdf" xr:uid="{00000000-0004-0000-0000-00006D020000}"/>
    <hyperlink ref="AN11" r:id="rId542" display="..\PIANTINE_IMMOBILI\Babuino\CATASTALI\INT_10_PIANTINA_CATASTALE.pdf" xr:uid="{00000000-0004-0000-0000-00006E020000}"/>
    <hyperlink ref="AL11" r:id="rId543" display="..\PIANTINE_IMMOBILI\Babuino\CATASTALI\INT_10_VISURA_CATASTALE.pdf" xr:uid="{00000000-0004-0000-0000-00006F020000}"/>
    <hyperlink ref="AL13" r:id="rId544" display="..\PIANTINE_IMMOBILI\Babuino\CATASTALI\BABUINO_106.pdf" xr:uid="{00000000-0004-0000-0000-000070020000}"/>
    <hyperlink ref="AN13" r:id="rId545" display="..\PIANTINE_IMMOBILI\Babuino\PIANTINE_CATASTALI\BABUINO_106.pdf" xr:uid="{00000000-0004-0000-0000-000071020000}"/>
    <hyperlink ref="AB159" r:id="rId546" xr:uid="{00000000-0004-0000-0000-000072020000}"/>
    <hyperlink ref="B159" r:id="rId547" display="..\INQUILINI\GUGLIA-PASTINI-AQUIRO\AQUIRO_71_ROSSI_RITA\N_9_DEL_18_01_2010_RINNOVO_ROSSI_RITA.doc" xr:uid="{00000000-0004-0000-0000-000073020000}"/>
    <hyperlink ref="AL159" r:id="rId548" display="..\PIANTINE_IMMOBILI\Guglia-Pastini-Aquiro\CATASTALI\AQUIRO_71_VISURA_CATASTALE.pdf" xr:uid="{00000000-0004-0000-0000-000074020000}"/>
    <hyperlink ref="AV262" r:id="rId549" display="..\PIANTINE_IMMOBILI\Pastini\PDF\INT_2.pdf" xr:uid="{00000000-0004-0000-0000-000076020000}"/>
    <hyperlink ref="AN262" r:id="rId550" display="..\PIANTINE_IMMOBILI\Pastini\CATASTALI\INT_2.pdf" xr:uid="{00000000-0004-0000-0000-000077020000}"/>
    <hyperlink ref="AL262" r:id="rId551" display="..\PIANTINE_IMMOBILI\Pastini\CATASTALI\INT_2_VISURA_CATASTALE.pdf" xr:uid="{00000000-0004-0000-0000-000079020000}"/>
    <hyperlink ref="AV263" r:id="rId552" display="..\PIANTINE_IMMOBILI\Pastini\PDF\INT_3.pdf" xr:uid="{00000000-0004-0000-0000-00007A020000}"/>
    <hyperlink ref="AB263" r:id="rId553" xr:uid="{00000000-0004-0000-0000-00007B020000}"/>
    <hyperlink ref="M263" r:id="rId554" display="..\INQUILINI\PASTINI_15\INT_3_PAOLETTI_CLAUDIA\CONTEGGIO_CANONE_DI_LOCAZIONE.pdf" xr:uid="{00000000-0004-0000-0000-00007D020000}"/>
    <hyperlink ref="B263" r:id="rId555" display="..\INQUILINI\PASTINI_15\INT_3_PAOLETTI_CLAUDIA\N.172 PAOLETTI CLAUDIA - RINNOVO LOCAZIONE PASTINI 15 INT. 3.pdf" xr:uid="{00000000-0004-0000-0000-00007E020000}"/>
    <hyperlink ref="Q263" r:id="rId556" display="..\INQUILINI\PASTINI_15\INT_3_PAOLETTI_CLAUDIA\CONTEGGIO_ARRETRATI.xls" xr:uid="{00000000-0004-0000-0000-00007F020000}"/>
    <hyperlink ref="AI263" r:id="rId557" display="..\INQUILINI\PASTINI_15\INT_3_PAOLETTI_CLAUDIA\DELIBERA_COMMISSARIALE_17_MARZO_1980.pdf" xr:uid="{00000000-0004-0000-0000-000080020000}"/>
    <hyperlink ref="AN263" r:id="rId558" display="..\PIANTINE_IMMOBILI\Pastini\CATASTALI\INT_3_PIANTINA_CATASTALE.pdf" xr:uid="{00000000-0004-0000-0000-000081020000}"/>
    <hyperlink ref="AL263" r:id="rId559" display="..\PIANTINE_IMMOBILI\Pastini\CATASTALI\INT_3_VISURA_CATASTALE.pdf" xr:uid="{00000000-0004-0000-0000-000082020000}"/>
    <hyperlink ref="AN264" r:id="rId560" display="..\PIANTINE_IMMOBILI\Pastini\CATASTALI\INT_4.pdf" xr:uid="{00000000-0004-0000-0000-000083020000}"/>
    <hyperlink ref="AV264" r:id="rId561" display="..\PIANTINE_IMMOBILI\Pastini\PDF\INT_4.pdf" xr:uid="{00000000-0004-0000-0000-000085020000}"/>
    <hyperlink ref="AL264" r:id="rId562" display="..\PIANTINE_IMMOBILI\Pastini\VISURE_CATASTALI\INT_4.pdf" xr:uid="{00000000-0004-0000-0000-000086020000}"/>
    <hyperlink ref="AV265" r:id="rId563" display="..\PIANTINE_IMMOBILI\Pastini\PDF\INT_5.pdf" xr:uid="{00000000-0004-0000-0000-000087020000}"/>
    <hyperlink ref="AL265" r:id="rId564" display="..\PIANTINE_IMMOBILI\Pastini\VISURE_CATASTALI\INT_5.pdf" xr:uid="{00000000-0004-0000-0000-000089020000}"/>
    <hyperlink ref="AB279" r:id="rId565" xr:uid="{00000000-0004-0000-0000-00008A020000}"/>
    <hyperlink ref="AL279" r:id="rId566" display="..\PIANTINE_IMMOBILI\Seminario\CATASTALI\SEMINARIO_101_VISURA_CATASTALE.pdf" xr:uid="{00000000-0004-0000-0000-00008B020000}"/>
    <hyperlink ref="AB283" r:id="rId567" xr:uid="{00000000-0004-0000-0000-00008C020000}"/>
    <hyperlink ref="B283" r:id="rId568" display="..\INQUILINI\SEMINARIO\INT_5_RANZI_MAURIZIO\CONTRATTI_DI_LOCAZIONE\N_183_ACCERTAMENTO_MAGGIORI_ENTRATE_PER_SEMINARIO.doc" xr:uid="{00000000-0004-0000-0000-00008D020000}"/>
    <hyperlink ref="AV283" r:id="rId569" display="..\PIANTINE_IMMOBILI\Seminario\PDF\INT_5.pdf" xr:uid="{00000000-0004-0000-0000-00008E020000}"/>
    <hyperlink ref="AL283" r:id="rId570" display="..\PIANTINE_IMMOBILI\Seminario\CATASTALI\SEMINARIO_102_INT_5_VISURA_CATASTALE.pdf" xr:uid="{00000000-0004-0000-0000-00008F020000}"/>
    <hyperlink ref="AV284" r:id="rId571" display="..\PIANTINE_IMMOBILI\Seminario\PDF\SEMINARIO_102_INT_5_BIS.pdf" xr:uid="{00000000-0004-0000-0000-000090020000}"/>
    <hyperlink ref="AV287" r:id="rId572" display="..\PIANTINE_IMMOBILI\Seminario\PDF\SEMINARIO_103.pdf" xr:uid="{00000000-0004-0000-0000-000091020000}"/>
    <hyperlink ref="AN210" r:id="rId573" display="..\PIANTINE_IMMOBILI\Navona\CATASTALI\NAVONA_44_PIANTINA_CATASTALE.pdf" xr:uid="{00000000-0004-0000-0000-000092020000}"/>
    <hyperlink ref="AV210" r:id="rId574" display="..\PIANTINE_IMMOBILI\Navona\PDF\NAVONA_44.pdf" xr:uid="{00000000-0004-0000-0000-000093020000}"/>
    <hyperlink ref="AB210" r:id="rId575" xr:uid="{00000000-0004-0000-0000-000094020000}"/>
    <hyperlink ref="M210" r:id="rId576" display="..\INQUILINI\NAVONA\NAVONA_44_TERZO_MILLENNIO\CONTEGGIO_CANONE_DI_LOCAZIONE.xls" xr:uid="{00000000-0004-0000-0000-000095020000}"/>
    <hyperlink ref="B210" r:id="rId577" display="..\INQUILINI\NAVONA\NAVONA_44_TERZO_MILLENNIO\N.320 TERZO MILLENNIO-RINNOVO CONTRATTO LOCAZIONE  PIAZZA NAVONA N. 44.pdf" xr:uid="{00000000-0004-0000-0000-000096020000}"/>
    <hyperlink ref="K210" r:id="rId578" xr:uid="{00000000-0004-0000-0000-000097020000}"/>
    <hyperlink ref="Y210" r:id="rId579" display="..\INQUILINI\NAVONA\NAVONA_44_TERZO_MILLENNIO\POLIZZA_FIDEIUSSORIA.pdf" xr:uid="{00000000-0004-0000-0000-000098020000}"/>
    <hyperlink ref="AL210" r:id="rId580" display="..\PIANTINE_IMMOBILI\Navona\CATASTALI\NAVONA_44_VISURA_CATASTALE.pdf" xr:uid="{00000000-0004-0000-0000-000099020000}"/>
    <hyperlink ref="AB270" r:id="rId581" xr:uid="{00000000-0004-0000-0000-00009A020000}"/>
    <hyperlink ref="M270" r:id="rId582" display="..\INQUILINI\PASTINI_15\PASTINI_15_A_16_CHEN_GIULIA\CONTEGGIO_CANONE_DI_LOCAZIONE.xls" xr:uid="{00000000-0004-0000-0000-00009C020000}"/>
    <hyperlink ref="AN270" r:id="rId583" display="..\PIANTINE_IMMOBILI\Pastini\CATASTALI\PASTINI_15_A_16_PIANTINA_CATASTALE.pdf" xr:uid="{00000000-0004-0000-0000-00009D020000}"/>
    <hyperlink ref="AL270" r:id="rId584" display="..\PIANTINE_IMMOBILI\Pastini\CATASTALI\PASTINI-15_A_16_VISURA_CATASTALE.pdf" xr:uid="{00000000-0004-0000-0000-00009E020000}"/>
    <hyperlink ref="AB229" r:id="rId585" xr:uid="{00000000-0004-0000-0000-0000A2020000}"/>
    <hyperlink ref="AN229" r:id="rId586" display="..\PIANTINE_IMMOBILI\Novacella\Civico 23\Catastali\INT_2_PIANTINA_CATASTALE.png" xr:uid="{00000000-0004-0000-0000-0000A3020000}"/>
    <hyperlink ref="AV229" r:id="rId587" display="..\PIANTINE_IMMOBILI\Novacella\Civico 23\File PDF\INT_2.pdf" xr:uid="{00000000-0004-0000-0000-0000A4020000}"/>
    <hyperlink ref="AL229" r:id="rId588" display="..\PIANTINE_IMMOBILI\Novacella\Civico 23\Catastali\INT_2_VISURA_CATASTALE.pdf" xr:uid="{00000000-0004-0000-0000-0000A5020000}"/>
    <hyperlink ref="AB230" r:id="rId589" xr:uid="{00000000-0004-0000-0000-0000A7020000}"/>
    <hyperlink ref="AN230" r:id="rId590" display="..\PIANTINE_IMMOBILI\Novacella\Civico 23\Catastali\INT_3.png" xr:uid="{00000000-0004-0000-0000-0000A9020000}"/>
    <hyperlink ref="AV230" r:id="rId591" display="..\PIANTINE_IMMOBILI\Novacella\Civico 23\File PDF\INT_3.pdf" xr:uid="{00000000-0004-0000-0000-0000AA020000}"/>
    <hyperlink ref="AL230" r:id="rId592" display="..\PIANTINE_IMMOBILI\Novacella\Civico 23\Catastali\INT_3.pdf" xr:uid="{00000000-0004-0000-0000-0000AB020000}"/>
    <hyperlink ref="AN231" r:id="rId593" display="..\PIANTINE_IMMOBILI\Novacella\Civico 23\Catastali\INT_4_PIANTINA_CATASTALE.png" xr:uid="{00000000-0004-0000-0000-0000AC020000}"/>
    <hyperlink ref="AV231" r:id="rId594" display="..\PIANTINE_IMMOBILI\Novacella\Civico 23\File PDF\INT_4.pdf" xr:uid="{00000000-0004-0000-0000-0000AD020000}"/>
    <hyperlink ref="M231" r:id="rId595" display="..\INQUILINI\NOVACELLA_23\INT_4_STELLA_ALESSANDRO\CONTEGGIO_CANONE_DI_LOCAZIONE.xls" xr:uid="{00000000-0004-0000-0000-0000AE020000}"/>
    <hyperlink ref="AL231" r:id="rId596" display="..\PIANTINE_IMMOBILI\Novacella\Civico 23\Catastali\INT_4_VISURA_CATASTALE.pdf" xr:uid="{00000000-0004-0000-0000-0000AF020000}"/>
    <hyperlink ref="G232" r:id="rId597" xr:uid="{00000000-0004-0000-0000-0000B1020000}"/>
    <hyperlink ref="W232" r:id="rId598" display="..\INQUILINI\NOVACELLA_23\INT_5_MARCONE_STEFANIA\DEPOSITO_CAUZIONALE.pdf" xr:uid="{00000000-0004-0000-0000-0000B2020000}"/>
    <hyperlink ref="AN232" r:id="rId599" display="..\PIANTINE_IMMOBILI\Novacella\Civico 23\Catastali\INT_5_PIANTINA_CATASTALE.pdf" xr:uid="{00000000-0004-0000-0000-0000B5020000}"/>
    <hyperlink ref="AV232" r:id="rId600" display="..\PIANTINE_IMMOBILI\Novacella\Civico 23\File PDF\INT_5.pdf" xr:uid="{00000000-0004-0000-0000-0000B6020000}"/>
    <hyperlink ref="AB232" r:id="rId601" xr:uid="{00000000-0004-0000-0000-0000B7020000}"/>
    <hyperlink ref="AL232" r:id="rId602" display="..\PIANTINE_IMMOBILI\Novacella\Civico 23\Catastali\INT_5_VISURA_CATASTALE.pdf" xr:uid="{00000000-0004-0000-0000-0000B8020000}"/>
    <hyperlink ref="AB235" r:id="rId603" xr:uid="{00000000-0004-0000-0000-0000B9020000}"/>
    <hyperlink ref="AB236" r:id="rId604" xr:uid="{00000000-0004-0000-0000-0000BB020000}"/>
    <hyperlink ref="AV237" r:id="rId605" display="..\PIANTINE_IMMOBILI\Novacella\Civico 23\File PDF\INT_10.pdf" xr:uid="{00000000-0004-0000-0000-0000BC020000}"/>
    <hyperlink ref="AN237" r:id="rId606" display="..\PIANTINE_IMMOBILI\Novacella\Civico 23\Catastali\INT_10_PIANTINA_CATASTALE.png" xr:uid="{00000000-0004-0000-0000-0000BD020000}"/>
    <hyperlink ref="AL237" r:id="rId607" display="..\PIANTINE_IMMOBILI\Novacella\Civico 23\Catastali\INT_10_VISURA_CATASTALE.pdf" xr:uid="{00000000-0004-0000-0000-0000BE020000}"/>
    <hyperlink ref="AB245" r:id="rId608" xr:uid="{00000000-0004-0000-0000-0000BF020000}"/>
    <hyperlink ref="B245" r:id="rId609" display="..\INQUILINI\NOVACELLA_25\INT_2_NICCI_GIORGIO\N_155_LOCAZIONE_APPARTAMENTO_A_NICCI_GIORGIO.pdf" xr:uid="{00000000-0004-0000-0000-0000C0020000}"/>
    <hyperlink ref="M245" r:id="rId610" display="..\INQUILINI\NOVACELLA_25\INT_2_NICCI_GIORGIO\CONTEGGIO_CANONE_DI_LOCAZIONE.xls" xr:uid="{00000000-0004-0000-0000-0000C1020000}"/>
    <hyperlink ref="AN245" r:id="rId611" display="..\PIANTINE_IMMOBILI\Novacella\Civico 25\Catastali\INT_2.png" xr:uid="{00000000-0004-0000-0000-0000C2020000}"/>
    <hyperlink ref="AV245" r:id="rId612" display="..\PIANTINE_IMMOBILI\Novacella\Civico 25\File PDF\INT_2.pdf" xr:uid="{00000000-0004-0000-0000-0000C3020000}"/>
    <hyperlink ref="AL245" r:id="rId613" display="..\PIANTINE_IMMOBILI\Novacella\Civico 25\Catastali\INT_2.pdf" xr:uid="{00000000-0004-0000-0000-0000C4020000}"/>
    <hyperlink ref="AB247" r:id="rId614" xr:uid="{00000000-0004-0000-0000-0000C5020000}"/>
    <hyperlink ref="AN253" r:id="rId615" display="..\PIANTINE_IMMOBILI\Novacella\Civico 25\Catastali\INT_10_PIANTINA _CATASTALE.png" xr:uid="{00000000-0004-0000-0000-0000C6020000}"/>
    <hyperlink ref="AV253" r:id="rId616" display="..\PIANTINE_IMMOBILI\Novacella\Civico 25\File PDF\INT_10.pdf" xr:uid="{00000000-0004-0000-0000-0000C7020000}"/>
    <hyperlink ref="AL253" r:id="rId617" display="..\PIANTINE_IMMOBILI\Novacella\Civico 25\Catastali\INT_10_VISURA_CATASTALE.pdf" xr:uid="{00000000-0004-0000-0000-0000C8020000}"/>
    <hyperlink ref="AB254" r:id="rId618" xr:uid="{00000000-0004-0000-0000-0000C9020000}"/>
    <hyperlink ref="AB256" r:id="rId619" xr:uid="{00000000-0004-0000-0000-0000CA020000}"/>
    <hyperlink ref="AN256" r:id="rId620" display="..\PIANTINE_IMMOBILI\Novacella\Civico 25\Catastali\INT_13_PIANTINA_CATASTALE.png" xr:uid="{00000000-0004-0000-0000-0000CC020000}"/>
    <hyperlink ref="AV256" r:id="rId621" display="..\PIANTINE_IMMOBILI\Novacella\Civico 25\File PDF\INT_13.pdf" xr:uid="{00000000-0004-0000-0000-0000CD020000}"/>
    <hyperlink ref="AL256" r:id="rId622" display="..\PIANTINE_IMMOBILI\Novacella\Civico 25\Catastali\INT_13_VISURA_CATASTALE.pdf" xr:uid="{00000000-0004-0000-0000-0000CE020000}"/>
    <hyperlink ref="AB215" r:id="rId623" xr:uid="{00000000-0004-0000-0000-0000CF020000}"/>
    <hyperlink ref="AL216" r:id="rId624" display="..\PIANTINE_IMMOBILI\Novacella\Civico 19\Catastali\INT_6_VISURA_CATASTALE.pdf" xr:uid="{00000000-0004-0000-0000-0000D1020000}"/>
    <hyperlink ref="AN216" r:id="rId625" display="..\PIANTINE_IMMOBILI\Novacella\Civico 19\Catastali\INT_6_PIANTINA_CATASTALE.png" xr:uid="{00000000-0004-0000-0000-0000D2020000}"/>
    <hyperlink ref="AV216" r:id="rId626" display="..\PIANTINE_IMMOBILI\Novacella\Civico 19\File PDF\INT_6.pdf" xr:uid="{00000000-0004-0000-0000-0000D3020000}"/>
    <hyperlink ref="AB216" r:id="rId627" xr:uid="{00000000-0004-0000-0000-0000D4020000}"/>
    <hyperlink ref="AB219" r:id="rId628" xr:uid="{00000000-0004-0000-0000-0000D5020000}"/>
    <hyperlink ref="AN219" r:id="rId629" display="..\PIANTINE_IMMOBILI\Novacella\Civico 19\Catastali\INT_9_PIANTINA_CATASTALE.png" xr:uid="{00000000-0004-0000-0000-0000D6020000}"/>
    <hyperlink ref="AV219" r:id="rId630" display="..\PIANTINE_IMMOBILI\Novacella\Civico 19\File PDF\INT_9.pdf" xr:uid="{00000000-0004-0000-0000-0000D7020000}"/>
    <hyperlink ref="AL219" r:id="rId631" display="..\PIANTINE_IMMOBILI\Novacella\Civico 19\Catastali\INT_9_VISURA_CATASTALE.pdf" xr:uid="{00000000-0004-0000-0000-0000D8020000}"/>
    <hyperlink ref="AB239" r:id="rId632" xr:uid="{00000000-0004-0000-0000-0000DD020000}"/>
    <hyperlink ref="AB241" r:id="rId633" xr:uid="{00000000-0004-0000-0000-0000DE020000}"/>
    <hyperlink ref="AN241" r:id="rId634" display="..\PIANTINE_IMMOBILI\Novacella\Civico 23\Catastali\INT_14_PIANTINA_CATASTALE.png" xr:uid="{00000000-0004-0000-0000-0000DF020000}"/>
    <hyperlink ref="AL241" r:id="rId635" display="..\PIANTINE_IMMOBILI\Novacella\Civico 23\Catastali\INT_14_VISURA_CATASTALE.pdf" xr:uid="{00000000-0004-0000-0000-0000E0020000}"/>
    <hyperlink ref="AB242" r:id="rId636" xr:uid="{00000000-0004-0000-0000-0000E1020000}"/>
    <hyperlink ref="AV88" r:id="rId637" display="..\PIANTINE_IMMOBILI\Fiorini\Via Fiorini n.13\File PDF\INT_5.pdf" xr:uid="{00000000-0004-0000-0000-0000E3020000}"/>
    <hyperlink ref="M88" r:id="rId638" display="..\INQUILINI\FIORINI_13\INT_5_TOCCACELI_LETIZIA\CONTEGGIO_CANONE_DI_LOCAZIONE.xls" xr:uid="{00000000-0004-0000-0000-0000E4020000}"/>
    <hyperlink ref="AN88" r:id="rId639" display="..\PIANTINE_IMMOBILI\Fiorini\Via Fiorini n.13\Catastali\INT_5_PIANTINA_CATASTALE.TIF" xr:uid="{00000000-0004-0000-0000-0000E5020000}"/>
    <hyperlink ref="AL88" r:id="rId640" display="..\PIANTINE_IMMOBILI\Fiorini\Via Fiorini n.13\Catastali\INT_5_VISURA_CATASTALE.pdf" xr:uid="{00000000-0004-0000-0000-0000E6020000}"/>
    <hyperlink ref="AV90" r:id="rId641" display="..\PIANTINE_IMMOBILI\Fiorini\Via Fiorini n.13\File PDF\INT_7.pdf" xr:uid="{00000000-0004-0000-0000-0000E7020000}"/>
    <hyperlink ref="AN90" r:id="rId642" display="..\PIANTINE_IMMOBILI\Fiorini\Via Fiorini n.13\Catastali\INT_1.TIF" xr:uid="{00000000-0004-0000-0000-0000E8020000}"/>
    <hyperlink ref="AL90" r:id="rId643" display="..\PIANTINE_IMMOBILI\Fiorini\Via Fiorini n.13\Catastali\INT_7.pdf" xr:uid="{00000000-0004-0000-0000-0000E9020000}"/>
    <hyperlink ref="M95" r:id="rId644" display="..\INQUILINI\FIORINI_13\INT_12_MACINAI_LUCIANO\CONTRATTO_LOCAZIONE\CONTEGGIO_CANONE_DI_LOCAZIONE.xls" xr:uid="{00000000-0004-0000-0000-0000EA020000}"/>
    <hyperlink ref="AV95" r:id="rId645" display="..\PIANTINE_IMMOBILI\Fiorini\Via Fiorini n.13\File PDF\INT_12.pdf" xr:uid="{00000000-0004-0000-0000-0000EB020000}"/>
    <hyperlink ref="AB95" r:id="rId646" xr:uid="{00000000-0004-0000-0000-0000EC020000}"/>
    <hyperlink ref="B95" r:id="rId647" display="..\INQUILINI\FIORINI_13\INT_12_MACINAI_LUCIANO\CONTRATTO_LOCAZIONE\N.174 RINNOVO CONTRATTO LOCAZIONE SIG. MACINAI -VIA VITTORIO FIORINI 13 INT. 12.pdf" xr:uid="{00000000-0004-0000-0000-0000ED020000}"/>
    <hyperlink ref="AN95" r:id="rId648" display="..\PIANTINE_IMMOBILI\Fiorini\Via Fiorini n.13\Catastali\INT_1.TIF" xr:uid="{00000000-0004-0000-0000-0000EE020000}"/>
    <hyperlink ref="AL95" r:id="rId649" display="..\PIANTINE_IMMOBILI\Fiorini\Via Fiorini n.13\Catastali\INT_12.pdf" xr:uid="{00000000-0004-0000-0000-0000EF020000}"/>
    <hyperlink ref="AV102" r:id="rId650" display="..\PIANTINE_IMMOBILI\Fiorini\Via Fiorini n.13\File PDF\INT_19.pdf" xr:uid="{00000000-0004-0000-0000-0000F0020000}"/>
    <hyperlink ref="AN102" r:id="rId651" display="..\PIANTINE_IMMOBILI\Fiorini\Via Fiorini n.13\Catastali\INT_19_PIANTINA_CATASTALE.TIF" xr:uid="{00000000-0004-0000-0000-0000F1020000}"/>
    <hyperlink ref="AL102" r:id="rId652" display="..\PIANTINE_IMMOBILI\Fiorini\Via Fiorini n.13\Catastali\INT_19_VISURA_CATASTALE.pdf" xr:uid="{00000000-0004-0000-0000-0000F2020000}"/>
    <hyperlink ref="K103" r:id="rId653" xr:uid="{00000000-0004-0000-0000-0000F3020000}"/>
    <hyperlink ref="AV103" r:id="rId654" display="..\PIANTINE_IMMOBILI\Fiorini\Via Fiorini n.13\File PDF\INT_20.pdf" xr:uid="{00000000-0004-0000-0000-0000F4020000}"/>
    <hyperlink ref="B103" r:id="rId655" display="..\INQUILINI\FIORINI_13\INT_20_PETRELLA_ANGELA\N.23 SIG.RA PETRELLA- RINNOVO LOCAZIONE FIORINI 13 INT. 20.doc" xr:uid="{00000000-0004-0000-0000-0000F5020000}"/>
    <hyperlink ref="M103" r:id="rId656" display="..\INQUILINI\FIORINI_13\INT_20_PETRELLA_ANGELA\CONTEGGIO_CANONE_DI_LOCAZIONE.xls" xr:uid="{00000000-0004-0000-0000-0000F6020000}"/>
    <hyperlink ref="AB103" r:id="rId657" xr:uid="{00000000-0004-0000-0000-0000F7020000}"/>
    <hyperlink ref="AN103" r:id="rId658" display="..\PIANTINE_IMMOBILI\Fiorini\Via Fiorini n.13\Catastali\INT_1.TIF" xr:uid="{00000000-0004-0000-0000-0000F8020000}"/>
    <hyperlink ref="AL103" r:id="rId659" display="..\PIANTINE_IMMOBILI\Fiorini\Via Fiorini n.13\Catastali\INT_20_VISURA_CATASTALE.pdf" xr:uid="{00000000-0004-0000-0000-0000F9020000}"/>
    <hyperlink ref="AV105" r:id="rId660" display="..\PIANTINE_IMMOBILI\Fiorini\Via Fiorini n.13\File PDF\INT_22.pdf" xr:uid="{00000000-0004-0000-0000-0000FA020000}"/>
    <hyperlink ref="G105" r:id="rId661" xr:uid="{00000000-0004-0000-0000-0000FC020000}"/>
    <hyperlink ref="M105" r:id="rId662" display="..\INQUILINI\FIORINI_13\INT_22_DE_RUBEIS_IVANA\CONTEGGIO_CANONE.xls" xr:uid="{00000000-0004-0000-0000-0000FD020000}"/>
    <hyperlink ref="W105" r:id="rId663" display="..\INQUILINI\FIORINI_13\INT_22_DE_RUBEIS_IVANA\DEPOSITO_CAUZIONALE.pdf" xr:uid="{00000000-0004-0000-0000-0000FE020000}"/>
    <hyperlink ref="AB105" r:id="rId664" xr:uid="{00000000-0004-0000-0000-0000FF020000}"/>
    <hyperlink ref="AI105" r:id="rId665" display="..\INQUILINI\FIORINI_13\INT_22_DE_RUBEIS_IVANA\DOMANDA_ANALIZZATA.xlsx" xr:uid="{00000000-0004-0000-0000-000000030000}"/>
    <hyperlink ref="AN105" r:id="rId666" display="..\PIANTINE_IMMOBILI\Fiorini\Via Fiorini n.13\Catastali\INT_1.TIF" xr:uid="{00000000-0004-0000-0000-000001030000}"/>
    <hyperlink ref="AL105" r:id="rId667" display="..\PIANTINE_IMMOBILI\Fiorini\Via Fiorini n.13\Catastali\INT_22.pdf" xr:uid="{00000000-0004-0000-0000-000002030000}"/>
    <hyperlink ref="AV108" r:id="rId668" display="..\PIANTINE_IMMOBILI\Fiorini\Via Fiorini n.13\File PDF\INT_25.pdf" xr:uid="{00000000-0004-0000-0000-000003030000}"/>
    <hyperlink ref="AN108" r:id="rId669" display="..\PIANTINE_IMMOBILI\Fiorini\Via Fiorini n.13\Catastali\INT_25_PIANTINA_CATASTALE.TIF" xr:uid="{00000000-0004-0000-0000-000004030000}"/>
    <hyperlink ref="AL108" r:id="rId670" display="..\PIANTINE_IMMOBILI\Fiorini\Via Fiorini n.13\Catastali\INT_25_VISURA_CATASTALE.pdf" xr:uid="{00000000-0004-0000-0000-000005030000}"/>
    <hyperlink ref="AV109" r:id="rId671" display="..\PIANTINE_IMMOBILI\Fiorini\Via Fiorini n.13\File PDF\INT_26.pdf" xr:uid="{00000000-0004-0000-0000-000006030000}"/>
    <hyperlink ref="AN109" r:id="rId672" display="..\PIANTINE_IMMOBILI\Fiorini\Via Fiorini n.13\Catastali\INT_1.TIF" xr:uid="{00000000-0004-0000-0000-000007030000}"/>
    <hyperlink ref="AL109" r:id="rId673" display="..\PIANTINE_IMMOBILI\Fiorini\Via Fiorini n.13\Catastali\INT_26_VISURA_CATASTALE.pdf" xr:uid="{00000000-0004-0000-0000-000008030000}"/>
    <hyperlink ref="AV110" r:id="rId674" display="..\PIANTINE_IMMOBILI\Fiorini\Via Fiorini n.13\File PDF\INT_27.pdf" xr:uid="{00000000-0004-0000-0000-000009030000}"/>
    <hyperlink ref="B110" r:id="rId675" display="..\INQUILINI\FIORINI_13\INT_27_TRULLI_RITA\VERBALE_ASSEGNAZIONE_IMMOBILE.pdf" xr:uid="{00000000-0004-0000-0000-00000A030000}"/>
    <hyperlink ref="G110" r:id="rId676" xr:uid="{00000000-0004-0000-0000-00000C030000}"/>
    <hyperlink ref="M110" r:id="rId677" display="..\INQUILINI\FIORINI_13\INT_27_TRULLI_RITA\CONTEGGIO_CANONE_DI_LOCAZIONE.xls" xr:uid="{00000000-0004-0000-0000-00000D030000}"/>
    <hyperlink ref="W110" r:id="rId678" display="..\INQUILINI\FIORINI_13\INT_27_TRULLI_RITA\DEPOSITO_CAUZIONALE.pdf" xr:uid="{00000000-0004-0000-0000-00000E030000}"/>
    <hyperlink ref="AB110" r:id="rId679" xr:uid="{00000000-0004-0000-0000-00000F030000}"/>
    <hyperlink ref="AN110" r:id="rId680" display="..\PIANTINE_IMMOBILI\Fiorini\Via Fiorini n.13\Catastali\INT_1.TIF" xr:uid="{00000000-0004-0000-0000-000010030000}"/>
    <hyperlink ref="AL110" r:id="rId681" display="..\PIANTINE_IMMOBILI\Fiorini\Via Fiorini n.13\Catastali\INT_27_VISURA_CATASTALE.pdf" xr:uid="{00000000-0004-0000-0000-000011030000}"/>
    <hyperlink ref="AV113" r:id="rId682" display="..\PIANTINE_IMMOBILI\Fiorini\Via Fiorini n.13\File PDF\INT_30.pdf" xr:uid="{00000000-0004-0000-0000-000012030000}"/>
    <hyperlink ref="AN113" r:id="rId683" display="..\PIANTINE_IMMOBILI\Fiorini\Via Fiorini n.13\Catastali\INT_30_PIANTINA_CATASTALE.TIF" xr:uid="{00000000-0004-0000-0000-000013030000}"/>
    <hyperlink ref="AL113" r:id="rId684" display="..\PIANTINE_IMMOBILI\Fiorini\Via Fiorini n.13\Catastali\INT_30_VISURA_CATASTALE.pdf" xr:uid="{00000000-0004-0000-0000-000014030000}"/>
    <hyperlink ref="AB118" r:id="rId685" xr:uid="{00000000-0004-0000-0000-000015030000}"/>
    <hyperlink ref="B118" r:id="rId686" display="..\INQUILINI\FIORINI_13\INT_35_NARDONI_CESARE\CONTRATTI_DI_LOCAZIONE\N.247 SIG.NARDONI CESARE-AGGIUDICAZIONE VIA VITTORIO FIORINI N.13 INT.35.pdf" xr:uid="{00000000-0004-0000-0000-000016030000}"/>
    <hyperlink ref="AV118" r:id="rId687" display="..\PIANTINE_IMMOBILI\Fiorini\Via Fiorini n.13\File PDF\INT_35.pdf" xr:uid="{00000000-0004-0000-0000-000017030000}"/>
    <hyperlink ref="AN118" r:id="rId688" display="..\PIANTINE_IMMOBILI\Fiorini\Via Fiorini n.13\Catastali\INT_1.TIF" xr:uid="{00000000-0004-0000-0000-000019030000}"/>
    <hyperlink ref="AL118" r:id="rId689" display="..\PIANTINE_IMMOBILI\Fiorini\Via Fiorini n.13\Catastali\INT_35.pdf" xr:uid="{00000000-0004-0000-0000-00001A030000}"/>
    <hyperlink ref="AB123" r:id="rId690" xr:uid="{00000000-0004-0000-0000-00001B030000}"/>
    <hyperlink ref="AV123" r:id="rId691" display="..\PIANTINE_IMMOBILI\Fiorini\Via Fiorini n.13\File PDF\INT_40.pdf" xr:uid="{00000000-0004-0000-0000-00001C030000}"/>
    <hyperlink ref="AN123" r:id="rId692" display="..\PIANTINE_IMMOBILI\Fiorini\Via Fiorini n.13\Catastali\INT_1.TIF" xr:uid="{00000000-0004-0000-0000-00001E030000}"/>
    <hyperlink ref="AL123" r:id="rId693" display="..\PIANTINE_IMMOBILI\Fiorini\Via Fiorini n.13\Catastali\INT_40_VISURA.pdf" xr:uid="{00000000-0004-0000-0000-00001F030000}"/>
    <hyperlink ref="AV125" r:id="rId694" display="..\PIANTINE_IMMOBILI\Fiorini\Via Fiorini n.13\File PDF\INT_42.pdf" xr:uid="{00000000-0004-0000-0000-000020030000}"/>
    <hyperlink ref="AN125" r:id="rId695" display="..\PIANTINE_IMMOBILI\Fiorini\Via Fiorini n.13\Catastali\INT_1.TIF" xr:uid="{00000000-0004-0000-0000-000021030000}"/>
    <hyperlink ref="AB128" r:id="rId696" xr:uid="{00000000-0004-0000-0000-000022030000}"/>
    <hyperlink ref="B128" r:id="rId697" display="..\INQUILINI\FIORINI_15\INT_2_A5_MOGLIONI_LILIA\CONTRATTO_DI_LOCAZIONE_1_GIUGNO_2013.pdf" xr:uid="{00000000-0004-0000-0000-000023030000}"/>
    <hyperlink ref="M128" r:id="rId698" display="..\INQUILINI\FIORINI_15\INT_2_A5_MOGLIONI_LILIA\CONTEGGIO_CANONE.xls" xr:uid="{00000000-0004-0000-0000-000024030000}"/>
    <hyperlink ref="AV128" r:id="rId699" display="..\PIANTINE_IMMOBILI\Fiorini\Via Fiorini n.15\File PDF\INT_2.pdf" xr:uid="{00000000-0004-0000-0000-000025030000}"/>
    <hyperlink ref="AL128" r:id="rId700" display="..\PIANTINE_IMMOBILI\Fiorini\Via Fiorini n.15\Catastali\INT_2_VISURA_CATASTALE.pdf" xr:uid="{00000000-0004-0000-0000-000026030000}"/>
    <hyperlink ref="AN129" r:id="rId701" display="..\PIANTINE_IMMOBILI\Fiorini\Via Fiorini n.15\Catastali\INT_3_PIANTINA_CATASTALE.TIF" xr:uid="{00000000-0004-0000-0000-000027030000}"/>
    <hyperlink ref="AV129" r:id="rId702" display="..\PIANTINE_IMMOBILI\Fiorini\Via Fiorini n.15\File PDF\INT_3.pdf" xr:uid="{00000000-0004-0000-0000-000028030000}"/>
    <hyperlink ref="AN135" r:id="rId703" display="..\PIANTINE_IMMOBILI\Fiorini\Via Fiorini n.15\Catastali\INT_9_PIANTINA_CATASTALE.TIF" xr:uid="{00000000-0004-0000-0000-000029030000}"/>
    <hyperlink ref="AV135" r:id="rId704" display="..\PIANTINE_IMMOBILI\Fiorini\Via Fiorini n.15\File PDF\INT_9.pdf" xr:uid="{00000000-0004-0000-0000-00002A030000}"/>
    <hyperlink ref="AL135" r:id="rId705" display="..\PIANTINE_IMMOBILI\Fiorini\Via Fiorini n.15\Catastali\INT_9_VISURA_CATASTALE.pdf" xr:uid="{00000000-0004-0000-0000-00002C030000}"/>
    <hyperlink ref="AB136" r:id="rId706" xr:uid="{00000000-0004-0000-0000-00002D030000}"/>
    <hyperlink ref="K136" r:id="rId707" xr:uid="{00000000-0004-0000-0000-00002E030000}"/>
    <hyperlink ref="AN136" r:id="rId708" display="..\PIANTINE_IMMOBILI\Fiorini\Via Fiorini n.15\Catastali\INT_10.TIF" xr:uid="{00000000-0004-0000-0000-00002F030000}"/>
    <hyperlink ref="AV136" r:id="rId709" display="..\PIANTINE_IMMOBILI\Fiorini\Via Fiorini n.15\File PDF\INT_10.pdf" xr:uid="{00000000-0004-0000-0000-000030030000}"/>
    <hyperlink ref="AL136" r:id="rId710" display="..\PIANTINE_IMMOBILI\Fiorini\Via Fiorini n.15\Catastali\INT_10.pdf" xr:uid="{00000000-0004-0000-0000-000032030000}"/>
    <hyperlink ref="AN138" r:id="rId711" display="..\PIANTINE_IMMOBILI\Fiorini\Via Fiorini n.15\Catastali\INT_12.TIF" xr:uid="{00000000-0004-0000-0000-000033030000}"/>
    <hyperlink ref="AV138" r:id="rId712" display="..\PIANTINE_IMMOBILI\Fiorini\Via Fiorini n.15\File PDF\INT_12.pdf" xr:uid="{00000000-0004-0000-0000-000034030000}"/>
    <hyperlink ref="AB138" r:id="rId713" xr:uid="{00000000-0004-0000-0000-000036030000}"/>
    <hyperlink ref="AL138" r:id="rId714" display="..\PIANTINE_IMMOBILI\Fiorini\Via Fiorini n.15\Catastali\INT_12.pdf" xr:uid="{00000000-0004-0000-0000-000038030000}"/>
    <hyperlink ref="AB148" r:id="rId715" xr:uid="{00000000-0004-0000-0000-000039030000}"/>
    <hyperlink ref="AN148" r:id="rId716" display="..\PIANTINE_IMMOBILI\Fiorini\Via Fiorini n.15\Catastali\INT_22.TIF" xr:uid="{00000000-0004-0000-0000-00003A030000}"/>
    <hyperlink ref="AV148" r:id="rId717" display="..\PIANTINE_IMMOBILI\Fiorini\Via Fiorini n.15\File PDF\INT_22.pdf" xr:uid="{00000000-0004-0000-0000-00003B030000}"/>
    <hyperlink ref="M148" r:id="rId718" display="..\INQUILINI\FIORINI_15\INT_22_ONORATI_RICCARDO\CONTRATTO_LOCAZIONE\CONTEGGIO_CANONE_DI_LOCAZIONE.xls" xr:uid="{00000000-0004-0000-0000-00003C030000}"/>
    <hyperlink ref="AL148" r:id="rId719" display="..\PIANTINE_IMMOBILI\Fiorini\Via Fiorini n.15\Catastali\INT_22.pdf" xr:uid="{00000000-0004-0000-0000-00003D030000}"/>
    <hyperlink ref="K149" r:id="rId720" xr:uid="{00000000-0004-0000-0000-00003E030000}"/>
    <hyperlink ref="AN149" r:id="rId721" display="..\PIANTINE_IMMOBILI\Fiorini\Via Fiorini n.15\Catastali\INT_23_PIANTINA_CATASTALE.TIF" xr:uid="{00000000-0004-0000-0000-00003F030000}"/>
    <hyperlink ref="AV149" r:id="rId722" display="..\PIANTINE_IMMOBILI\Fiorini\Via Fiorini n.15\File PDF\INT_23.pdf" xr:uid="{00000000-0004-0000-0000-000040030000}"/>
    <hyperlink ref="B149" r:id="rId723" display="..\INQUILINI\FIORINI_15\INT_23_LAZZARINI_PIERLUIGI\N.24 SIG.LAZZARINI-RINNOVO LOCAZIONE FIORINI 15 INT. 23.doc" xr:uid="{00000000-0004-0000-0000-000041030000}"/>
    <hyperlink ref="M149" r:id="rId724" display="..\INQUILINI\FIORINI_15\INT_23_LAZZARINI_PIERLUIGI\CONTEGGIO_CANONE_DI_LOCAZIONE.xls" xr:uid="{00000000-0004-0000-0000-000042030000}"/>
    <hyperlink ref="AB149" r:id="rId725" xr:uid="{00000000-0004-0000-0000-000043030000}"/>
    <hyperlink ref="AL149" r:id="rId726" display="..\PIANTINE_IMMOBILI\Fiorini\Via Fiorini n.15\Catastali\INT_23_VISURA_CATASTALE.pdf" xr:uid="{00000000-0004-0000-0000-000044030000}"/>
    <hyperlink ref="AN152" r:id="rId727" display="..\PIANTINE_IMMOBILI\Fiorini\Via Fiorini n.15\Catastali\INT_26_PIANTINA_CATASTALE.TIF" xr:uid="{00000000-0004-0000-0000-000045030000}"/>
    <hyperlink ref="AV152" r:id="rId728" display="..\PIANTINE_IMMOBILI\Fiorini\Via Fiorini n.15\File PDF\INT_26.pdf" xr:uid="{00000000-0004-0000-0000-000046030000}"/>
    <hyperlink ref="AL152" r:id="rId729" display="..\PIANTINE_IMMOBILI\Fiorini\Via Fiorini n.15\Catastali\INT_26_VISURA_CATASTALE.pdf" xr:uid="{00000000-0004-0000-0000-000047030000}"/>
    <hyperlink ref="AB154" r:id="rId730" xr:uid="{00000000-0004-0000-0000-000048030000}"/>
    <hyperlink ref="B154" r:id="rId731" display="..\INQUILINI\FIORINI_15\INT_28_FUSARO_RICCARDA\CONTRATTO_LOCAZIONE\N.117 RICCARDA FUSARO-RINNOVO LOCAZIONE INT. 28 FIORINI 15.pdf" xr:uid="{00000000-0004-0000-0000-000049030000}"/>
    <hyperlink ref="AN154" r:id="rId732" display="..\PIANTINE_IMMOBILI\Fiorini\Via Fiorini n.15\Catastali\INT_28.TIF" xr:uid="{00000000-0004-0000-0000-00004A030000}"/>
    <hyperlink ref="AV154" r:id="rId733" display="..\PIANTINE_IMMOBILI\Fiorini\Via Fiorini n.15\File PDF\INT_28.pdf" xr:uid="{00000000-0004-0000-0000-00004B030000}"/>
    <hyperlink ref="M154" r:id="rId734" display="..\INQUILINI\FIORINI_15\INT_28_FUSARO_RICCARDA\CONTRATTO_LOCAZIONE\CONTEGGIO_CANONE.xls" xr:uid="{00000000-0004-0000-0000-00004C030000}"/>
    <hyperlink ref="AL154" r:id="rId735" display="..\PIANTINE_IMMOBILI\Fiorini\Via Fiorini n.15\Catastali\INT_28.pdf" xr:uid="{00000000-0004-0000-0000-00004D030000}"/>
    <hyperlink ref="AV155" r:id="rId736" display="..\PIANTINE_IMMOBILI\Fiorini\Via Fiorini n.15\File PDF\PORTIERE.pdf" xr:uid="{00000000-0004-0000-0000-00004F030000}"/>
    <hyperlink ref="AV46" r:id="rId737" display="..\PIANTINE_IMMOBILI\Castel Gandolfo\Via Mazzini 44.pdf" xr:uid="{00000000-0004-0000-0000-000050030000}"/>
    <hyperlink ref="AL46" r:id="rId738" display="..\PIANTINE_IMMOBILI\Castel Gandolfo\CATASTALI\PIANO_TERRA_VISURA_CATASTALE.pdf" xr:uid="{00000000-0004-0000-0000-000051030000}"/>
    <hyperlink ref="AL62" r:id="rId739" display="..\PIANTINE_IMMOBILI\Cosenza\VISURE_CATASTALI.pdf" xr:uid="{00000000-0004-0000-0000-000052030000}"/>
    <hyperlink ref="AL63" r:id="rId740" display="..\PIANTINE_IMMOBILI\Cosenza\VISURE_CATASTALI.pdf" xr:uid="{00000000-0004-0000-0000-000053030000}"/>
    <hyperlink ref="AL64" r:id="rId741" display="..\PIANTINE_IMMOBILI\Cosenza\VISURE_CATASTALI.pdf" xr:uid="{00000000-0004-0000-0000-000054030000}"/>
    <hyperlink ref="AL65" r:id="rId742" display="..\PIANTINE_IMMOBILI\Cosenza\VISURE_CATASTALI.pdf" xr:uid="{00000000-0004-0000-0000-000055030000}"/>
    <hyperlink ref="AL66" r:id="rId743" display="..\PIANTINE_IMMOBILI\Cosenza\VISURE_CATASTALI.pdf" xr:uid="{00000000-0004-0000-0000-000056030000}"/>
    <hyperlink ref="AL67" r:id="rId744" display="..\PIANTINE_IMMOBILI\Cosenza\VISURE_CATASTALI.pdf" xr:uid="{00000000-0004-0000-0000-000057030000}"/>
    <hyperlink ref="AL68" r:id="rId745" display="..\PIANTINE_IMMOBILI\Cosenza\VISURE_CATASTALI.pdf" xr:uid="{00000000-0004-0000-0000-000058030000}"/>
    <hyperlink ref="AL69" r:id="rId746" display="..\PIANTINE_IMMOBILI\Cosenza\VISURE_CATASTALI.pdf" xr:uid="{00000000-0004-0000-0000-000059030000}"/>
    <hyperlink ref="AL70" r:id="rId747" display="..\PIANTINE_IMMOBILI\Cosenza\VISURE_CATASTALI.pdf" xr:uid="{00000000-0004-0000-0000-00005A030000}"/>
    <hyperlink ref="AL71" r:id="rId748" display="..\PIANTINE_IMMOBILI\Cosenza\VISURE_CATASTALI.pdf" xr:uid="{00000000-0004-0000-0000-00005B030000}"/>
    <hyperlink ref="AL72" r:id="rId749" display="..\PIANTINE_IMMOBILI\Cosenza\VISURE_CATASTALI.pdf" xr:uid="{00000000-0004-0000-0000-00005C030000}"/>
    <hyperlink ref="AL73" r:id="rId750" display="..\PIANTINE_IMMOBILI\Cosenza\VISURE_CATASTALI.pdf" xr:uid="{00000000-0004-0000-0000-00005D030000}"/>
    <hyperlink ref="AL74" r:id="rId751" display="..\PIANTINE_IMMOBILI\Cosenza\VISURE_CATASTALI.pdf" xr:uid="{00000000-0004-0000-0000-00005E030000}"/>
    <hyperlink ref="AL75" r:id="rId752" display="..\PIANTINE_IMMOBILI\Cosenza\VISURE_CATASTALI.pdf" xr:uid="{00000000-0004-0000-0000-00005F030000}"/>
    <hyperlink ref="AL76" r:id="rId753" display="..\PIANTINE_IMMOBILI\Cosenza\VISURE_CATASTALI.pdf" xr:uid="{00000000-0004-0000-0000-000060030000}"/>
    <hyperlink ref="AL77" r:id="rId754" display="..\PIANTINE_IMMOBILI\Cosenza\VISURE_CATASTALI.pdf" xr:uid="{00000000-0004-0000-0000-000061030000}"/>
    <hyperlink ref="AL78" r:id="rId755" display="..\PIANTINE_IMMOBILI\Cosenza\VISURE_CATASTALI.pdf" xr:uid="{00000000-0004-0000-0000-000062030000}"/>
    <hyperlink ref="AL79" r:id="rId756" display="..\PIANTINE_IMMOBILI\Cosenza\VISURE_CATASTALI.pdf" xr:uid="{00000000-0004-0000-0000-000063030000}"/>
    <hyperlink ref="AL80" r:id="rId757" display="..\PIANTINE_IMMOBILI\Cosenza\VISURE_CATASTALI.pdf" xr:uid="{00000000-0004-0000-0000-000064030000}"/>
    <hyperlink ref="AL81" r:id="rId758" display="..\PIANTINE_IMMOBILI\Cosenza\VISURE_CATASTALI.pdf" xr:uid="{00000000-0004-0000-0000-000065030000}"/>
    <hyperlink ref="AL82" r:id="rId759" display="..\PIANTINE_IMMOBILI\Cosenza\VISURE_CATASTALI.pdf" xr:uid="{00000000-0004-0000-0000-000066030000}"/>
    <hyperlink ref="AL83" r:id="rId760" display="..\PIANTINE_IMMOBILI\Cosenza\VISURE_CATASTALI.pdf" xr:uid="{00000000-0004-0000-0000-000067030000}"/>
    <hyperlink ref="AB156" r:id="rId761" xr:uid="{00000000-0004-0000-0000-000072030000}"/>
    <hyperlink ref="AV169" r:id="rId762" display="..\PIANTINE_IMMOBILI\Guglia-Pastini-Aquiro\PDF\PASTINI_16_A.pdf" xr:uid="{00000000-0004-0000-0000-000076030000}"/>
    <hyperlink ref="AL169" r:id="rId763" display="..\PIANTINE_IMMOBILI\Guglia-Pastini-Aquiro\CATASTALI\PASTINI_16_A_VISURA_CATASTALE.pdf" xr:uid="{00000000-0004-0000-0000-000077030000}"/>
    <hyperlink ref="AB170" r:id="rId764" xr:uid="{00000000-0004-0000-0000-000078030000}"/>
    <hyperlink ref="AN170" r:id="rId765" display="..\PIANTINE_IMMOBILI\Guglia-Pastini-Aquiro\CATASTALI\PASTINI_17_A_B_PIANTINA_CATASTALE.pdf" xr:uid="{00000000-0004-0000-0000-000079030000}"/>
    <hyperlink ref="L170" r:id="rId766" xr:uid="{00000000-0004-0000-0000-00007A030000}"/>
    <hyperlink ref="M170" r:id="rId767" display="..\INQUILINI\GUGLIA-PASTINI-AQUIRO\PASTINI_17A_ ROTONDA\CONTEGGIO_CANONE_DI_LOCAZIONE.xls" xr:uid="{00000000-0004-0000-0000-00007B030000}"/>
    <hyperlink ref="W170" r:id="rId768" display="..\INQUILINI\GUGLIA-PASTINI-AQUIRO\PASTINI_17A_ ROTONDA\DEPOSITO_CAUZIONALE.pdf" xr:uid="{00000000-0004-0000-0000-00007C030000}"/>
    <hyperlink ref="AV170" r:id="rId769" display="..\PIANTINE_IMMOBILI\Guglia-Pastini-Aquiro\PDF\PASTINI_17_A_B.pdf" xr:uid="{00000000-0004-0000-0000-00007D030000}"/>
    <hyperlink ref="AL170" r:id="rId770" display="..\PIANTINE_IMMOBILI\Guglia-Pastini-Aquiro\CATASTALI\PASTINI_17_A_B_VISURA_CATASTALE.pdf" xr:uid="{00000000-0004-0000-0000-00007E030000}"/>
    <hyperlink ref="AB171" r:id="rId771" xr:uid="{00000000-0004-0000-0000-00007F030000}"/>
    <hyperlink ref="AB175" r:id="rId772" xr:uid="{00000000-0004-0000-0000-000080030000}"/>
    <hyperlink ref="AN161" r:id="rId773" display="..\PIANTINE_IMMOBILI\Guglia-Pastini-Aquiro\CATASTALI\CAPRANICA_72.pdf" xr:uid="{00000000-0004-0000-0000-000081030000}"/>
    <hyperlink ref="AB168" r:id="rId774" xr:uid="{00000000-0004-0000-0000-000082030000}"/>
    <hyperlink ref="B168" r:id="rId775" display="PROT. N." xr:uid="{00000000-0004-0000-0000-000083030000}"/>
    <hyperlink ref="AB172" r:id="rId776" xr:uid="{00000000-0004-0000-0000-000084030000}"/>
    <hyperlink ref="AV172" r:id="rId777" display="..\PIANTINE_IMMOBILI\Guglia-Pastini-Aquiro\PDF\PASTINI_18_BIS.pdf" xr:uid="{00000000-0004-0000-0000-000085030000}"/>
    <hyperlink ref="AV174" r:id="rId778" display="..\PIANTINE_IMMOBILI\Guglia-Pastini-Aquiro\PDF\PASTINI_19.pdf" xr:uid="{00000000-0004-0000-0000-000086030000}"/>
    <hyperlink ref="AN174" r:id="rId779" display="..\PIANTINE_IMMOBILI\Guglia-Pastini-Aquiro\CATASTALI\PASTINI_19_PIANTINA_CATASTALE.pdf" xr:uid="{00000000-0004-0000-0000-000087030000}"/>
    <hyperlink ref="AB174" r:id="rId780" xr:uid="{00000000-0004-0000-0000-000088030000}"/>
    <hyperlink ref="AL174" r:id="rId781" display="..\PIANTINE_IMMOBILI\Guglia-Pastini-Aquiro\CATASTALI\PASTINI_19_VISURA_CATASTALE.pdf" xr:uid="{00000000-0004-0000-0000-000089030000}"/>
    <hyperlink ref="AB166" r:id="rId782" xr:uid="{00000000-0004-0000-0000-00008A030000}"/>
    <hyperlink ref="AB190" r:id="rId783" xr:uid="{00000000-0004-0000-0000-00008C030000}"/>
    <hyperlink ref="AB188" r:id="rId784" xr:uid="{00000000-0004-0000-0000-00008D030000}"/>
    <hyperlink ref="AB185" r:id="rId785" xr:uid="{00000000-0004-0000-0000-00008E030000}"/>
    <hyperlink ref="AB184" r:id="rId786" xr:uid="{00000000-0004-0000-0000-00008F030000}"/>
    <hyperlink ref="AB181" r:id="rId787" xr:uid="{00000000-0004-0000-0000-000090030000}"/>
    <hyperlink ref="AB187" r:id="rId788" xr:uid="{00000000-0004-0000-0000-000091030000}"/>
    <hyperlink ref="AB178" r:id="rId789" xr:uid="{00000000-0004-0000-0000-000092030000}"/>
    <hyperlink ref="B33" r:id="rId790" display="..\INQUILINI\BONIFAZI_48_B\INT_2_MACCIONI_ORNELLA\VERBALE_DI_ASSEGNAZIONE.pdf" xr:uid="{00000000-0004-0000-0000-000094030000}"/>
    <hyperlink ref="AB33" r:id="rId791" xr:uid="{00000000-0004-0000-0000-00009A030000}"/>
    <hyperlink ref="K205" r:id="rId792" xr:uid="{00000000-0004-0000-0000-00009B030000}"/>
    <hyperlink ref="AV292" r:id="rId793" display="..\PIANTINE_IMMOBILI\Porta Settimiana\PDF\INT_1.pdf" xr:uid="{00000000-0004-0000-0000-00009D030000}"/>
    <hyperlink ref="AV293" r:id="rId794" display="..\PIANTINE_IMMOBILI\Porta Settimiana\PDF\INT_2.pdf" xr:uid="{00000000-0004-0000-0000-00009E030000}"/>
    <hyperlink ref="B93" r:id="rId795" display="..\INQUILINI\FIORINI_13\INT_10_CORI_EMANUELA\N.80 PRESA D'ATTO RINNOVO LOCAZIONE SIG RA CORI EMANUELA VIA VITTORIO FIORINI N  13 INT  10.doc" xr:uid="{00000000-0004-0000-0000-00009F030000}"/>
    <hyperlink ref="M93" r:id="rId796" display="..\INQUILINI\FIORINI_13\INT_10_CORI_EMANUELA\CONTEGGIO_CANONE_DI_LOCAZIONE.xls" xr:uid="{00000000-0004-0000-0000-0000A0030000}"/>
    <hyperlink ref="W93" r:id="rId797" display="..\INQUILINI\FIORINI_13\INT_10_CORI_EMANUELA\DEPOSITO_CAUZIONALE.pdf" xr:uid="{00000000-0004-0000-0000-0000A1030000}"/>
    <hyperlink ref="AN93" r:id="rId798" display="..\PIANTINE_IMMOBILI\Fiorini\Via Fiorini n.13\Catastali\INT_10_PIANTINA_CATASTALE.TIF" xr:uid="{00000000-0004-0000-0000-0000A2030000}"/>
    <hyperlink ref="AB266" r:id="rId799" xr:uid="{00000000-0004-0000-0000-0000A5030000}"/>
    <hyperlink ref="B233" r:id="rId800" display="..\INQUILINI\NOVACELLA_23\INT_6_IODICE_VINCENZO\VERBALE_DI_ASSEGNAZIONE.pdf" xr:uid="{00000000-0004-0000-0000-0000A6030000}"/>
    <hyperlink ref="G233" r:id="rId801" xr:uid="{00000000-0004-0000-0000-0000A8030000}"/>
    <hyperlink ref="K233" r:id="rId802" xr:uid="{00000000-0004-0000-0000-0000A9030000}"/>
    <hyperlink ref="M233" r:id="rId803" display="..\INQUILINI\NOVACELLA_23\INT_6_IODICE_VINCENZO\CONTEGGIO_CANONE_DI_LOCAZIONE.xls" xr:uid="{00000000-0004-0000-0000-0000AA030000}"/>
    <hyperlink ref="W233" r:id="rId804" display="..\INQUILINI\NOVACELLA_23\INT_6_IODICE_VINCENZO\DEPOSITO_CAUZIONALE.pdf" xr:uid="{00000000-0004-0000-0000-0000AB030000}"/>
    <hyperlink ref="AI233" r:id="rId805" display="..\INQUILINI\NOVACELLA_23\INT_6_IODICE_VINCENZO\DOMANDA_DI_ASSEGNAZIONE.pdf" xr:uid="{00000000-0004-0000-0000-0000AC030000}"/>
    <hyperlink ref="AL233" r:id="rId806" display="..\PIANTINE_IMMOBILI\Novacella\Civico 23\Catastali\INT_6_VISURA_CATASTALE.pdf" xr:uid="{00000000-0004-0000-0000-0000AD030000}"/>
    <hyperlink ref="AN233" r:id="rId807" display="..\PIANTINE_IMMOBILI\Novacella\Civico 23\Catastali\INT_6_PIANTINA_CATASTALE.png" xr:uid="{00000000-0004-0000-0000-0000AE030000}"/>
    <hyperlink ref="AB233" r:id="rId808" xr:uid="{00000000-0004-0000-0000-0000AF030000}"/>
    <hyperlink ref="K159" r:id="rId809" xr:uid="{00000000-0004-0000-0000-0000B1030000}"/>
    <hyperlink ref="W159" r:id="rId810" display="..\INQUILINI\GUGLIA-PASTINI-AQUIRO\AQUIRO_71_CALEFFI_ROMA_1911_SRL\DEPOSITO_CAUZIONALE.pdf" xr:uid="{00000000-0004-0000-0000-0000B3030000}"/>
    <hyperlink ref="K260" r:id="rId811" xr:uid="{00000000-0004-0000-0000-0000B4030000}"/>
    <hyperlink ref="AB294" r:id="rId812" xr:uid="{00000000-0004-0000-0000-0000B8030000}"/>
    <hyperlink ref="AV268" r:id="rId813" display="..\PIANTINE_IMMOBILI\Pastini\PDF\INT_8.pdf" xr:uid="{00000000-0004-0000-0000-0000BB030000}"/>
    <hyperlink ref="K268" r:id="rId814" xr:uid="{00000000-0004-0000-0000-0000BD030000}"/>
    <hyperlink ref="G268" r:id="rId815" xr:uid="{00000000-0004-0000-0000-0000BF030000}"/>
    <hyperlink ref="W268" r:id="rId816" display="..\INQUILINI\PASTINI_15\INT_8_DE_VELLIS_GIORGIA\DEPOSITO_CAUZIONALE.pdf" xr:uid="{00000000-0004-0000-0000-0000C0030000}"/>
    <hyperlink ref="B268" r:id="rId817" display="..\INQUILINI\PASTINI_15\INT_8_DE_VELLIS_GIORGIA\VERBALE_DI_ASSEGNAZIONE.pdf" xr:uid="{00000000-0004-0000-0000-0000C1030000}"/>
    <hyperlink ref="AB268" r:id="rId818" xr:uid="{00000000-0004-0000-0000-0000C2030000}"/>
    <hyperlink ref="AL268" r:id="rId819" display="..\PIANTINE_IMMOBILI\Pastini\CATASTALI\INT_8_VISURA_CATASTALE.pdf" xr:uid="{00000000-0004-0000-0000-0000C4030000}"/>
    <hyperlink ref="AN268" r:id="rId820" display="..\PIANTINE_IMMOBILI\Pastini\CATASTALI\INT_8_PIANTINA_CATASTALE.pdf" xr:uid="{00000000-0004-0000-0000-0000C5030000}"/>
    <hyperlink ref="G279" r:id="rId821" xr:uid="{00000000-0004-0000-0000-0000C6030000}"/>
    <hyperlink ref="AB182" r:id="rId822" xr:uid="{00000000-0004-0000-0000-0000C7030000}"/>
    <hyperlink ref="S204" r:id="rId823" display="..\INQUILINI\NAVONA\NAVONA_42_CARTOLERIA_PANTHEON\INDENNITA'_DI_OCCUPAZIONE_ANNO_2020.pdf" xr:uid="{00000000-0004-0000-0000-0000C8030000}"/>
    <hyperlink ref="AL161" r:id="rId824" display="..\PIANTINE_IMMOBILI\Guglia-Pastini-Aquiro\CATASTALI\VISURA NUOVO COMPLESSO PASTINI.pdf" xr:uid="{00000000-0004-0000-0000-0000CA030000}"/>
    <hyperlink ref="AN120" r:id="rId825" display="..\PIANTINE_IMMOBILI\Fiorini\Via Fiorini n.13\Catastali\INT_37_PIANTINA_CATASTALE.TIF" xr:uid="{00000000-0004-0000-0000-0000CB030000}"/>
    <hyperlink ref="AL283:AL284" r:id="rId826" display="..\PIANTINE_IMMOBILI\Seminario\CATASTALI\SEMINARIO_102_INT_5_E_5_BIS_SUB_7_VISURA_CATASTALE.pdf" xr:uid="{00000000-0004-0000-0000-0000CC030000}"/>
    <hyperlink ref="BE6" location="Centurion_Real_Estate!A1" display="Centurion_Real_Estate!A1" xr:uid="{00000000-0004-0000-0000-0000CD030000}"/>
    <hyperlink ref="AL17" r:id="rId827" display="..\PIANTINE_IMMOBILI\Babuino\CATASTALI\SPAGNA_1_B_VISURA_CATASTALE.pdf" xr:uid="{00000000-0004-0000-0000-0000CE030000}"/>
    <hyperlink ref="W218" r:id="rId828" display="..\INQUILINI\NOVACELLA_19\INT_8_GALMAZZI_GIAMPIERO\DEPOSITO_CAUZIONALE.pdf" xr:uid="{00000000-0004-0000-0000-0000CF030000}"/>
    <hyperlink ref="AB218" r:id="rId829" xr:uid="{00000000-0004-0000-0000-0000D0030000}"/>
    <hyperlink ref="W94" r:id="rId830" display="..\INQUILINI\FIORINI_13\INT_11_A18_PRESCIUTTINI_MARIA_LUISA\DEPOSITO.pdf" xr:uid="{00000000-0004-0000-0000-0000D1030000}"/>
    <hyperlink ref="AN94" r:id="rId831" display="..\PIANTINE_IMMOBILI\Fiorini\Via Fiorini n.13\Catastali\INT_11_PIANTINA_CATASTALE.TIF" xr:uid="{00000000-0004-0000-0000-0000D2030000}"/>
    <hyperlink ref="B218" r:id="rId832" display="..\INQUILINI\NOVACELLA_19\INT_8_GALMAZZI_GIAMPIERO\N.78 RINNOVO LOCAZIONE SIG  GALMAZZI GIAMPIERO VIA NOVACELLA N  19 INT  8.pdf" xr:uid="{00000000-0004-0000-0000-0000D3030000}"/>
    <hyperlink ref="W199" r:id="rId833" display="..\INQUILINI\MARCO_AURELIO\MARCO_AURELIO_31_INT_16_POLETTI_PAOLO\DEPOSITO_CAUZIONALE.pdf" xr:uid="{00000000-0004-0000-0000-0000D4030000}"/>
    <hyperlink ref="AN199" r:id="rId834" display="..\PIANTINE_IMMOBILI\Marco Aurelio 31\PIANTINA_COSTRUTTORE.pdf" xr:uid="{00000000-0004-0000-0000-0000D5030000}"/>
    <hyperlink ref="B199" r:id="rId835" display="..\INQUILINI\MARCO_AURELIO\MARCO_AURELIO_31_INT_16_POLETTI_PAOLO\N.80 ACCERTAMENTO CANONE LOCATIVO SIG.POLETTI -IMMOBILE VIA ARCO AURELIO N.31 INT.16.doc" xr:uid="{00000000-0004-0000-0000-0000D6030000}"/>
    <hyperlink ref="K270" r:id="rId836" xr:uid="{00000000-0004-0000-0000-0000DA030000}"/>
    <hyperlink ref="K173" r:id="rId837" xr:uid="{00000000-0004-0000-0000-0000DB030000}"/>
    <hyperlink ref="AL173" r:id="rId838" display="..\PIANTINE_IMMOBILI\Guglia-Pastini-Aquiro\CATASTALI\VISURA NUOVO COMPLESSO PASTINI.pdf" xr:uid="{00000000-0004-0000-0000-0000DC030000}"/>
    <hyperlink ref="AN173" r:id="rId839" display="..\PIANTINE_IMMOBILI\Guglia-Pastini-Aquiro\CATASTALI\PASTINI_18_A_PIANTINA_CATASTALE.pdf" xr:uid="{00000000-0004-0000-0000-0000DD030000}"/>
    <hyperlink ref="AV173" r:id="rId840" display="..\PIANTINE_IMMOBILI\Guglia-Pastini-Aquiro\PDF\PASTINI_18_A.pdf" xr:uid="{00000000-0004-0000-0000-0000DE030000}"/>
    <hyperlink ref="AB173" r:id="rId841" xr:uid="{00000000-0004-0000-0000-0000DF030000}"/>
    <hyperlink ref="Y199" r:id="rId842" display="..\INQUILINI\MARCO_AURELIO\MARCO_AURELIO_31_INT_16_POLETTI_PAOLO\POLIZZA FIDEJUSSORIA.pdf" xr:uid="{00000000-0004-0000-0000-0000E0030000}"/>
    <hyperlink ref="AL297" r:id="rId843" display="..\PIANTINE_IMMOBILI\Val_Cannuta\VISURA_CATASTALE.pdf" xr:uid="{00000000-0004-0000-0000-0000E1030000}"/>
    <hyperlink ref="AB183" r:id="rId844" xr:uid="{00000000-0004-0000-0000-0000E3030000}"/>
    <hyperlink ref="K99" r:id="rId845" xr:uid="{00000000-0004-0000-0000-0000E4030000}"/>
    <hyperlink ref="W99" r:id="rId846" display="..\INQUILINI\FIORINI_13\INT_16_CERRETO_MARCO\DEPOSITO_CAUZIONALE.pdf" xr:uid="{00000000-0004-0000-0000-0000E5030000}"/>
    <hyperlink ref="M99" r:id="rId847" display="..\INQUILINI\FIORINI_13\INT_16_CERRETO_MARCO\CONTEGGIO_CANONE_DI_LOCAZIONE.xls" xr:uid="{00000000-0004-0000-0000-0000E6030000}"/>
    <hyperlink ref="AB99" r:id="rId848" xr:uid="{00000000-0004-0000-0000-0000E7030000}"/>
    <hyperlink ref="AN99" r:id="rId849" display="..\PIANTINE_IMMOBILI\Fiorini\Via Fiorini n.13\Catastali\INT_16_PIANTINA_CATASTALE.TIF" xr:uid="{00000000-0004-0000-0000-0000E8030000}"/>
    <hyperlink ref="G99" r:id="rId850" xr:uid="{00000000-0004-0000-0000-0000E9030000}"/>
    <hyperlink ref="B99" r:id="rId851" display="..\INQUILINI\FIORINI_13\INT_16_CERRETO_MARCO\DOMANDA_DI_ASSEGNAZIONE.pdf" xr:uid="{00000000-0004-0000-0000-0000EA030000}"/>
    <hyperlink ref="M43" r:id="rId852" display="..\INQUILINI\BONIFAZI_48_B\INT_12_RICCI_ANNA_MARIA\CONTEGGIO_CANONE_DI_LOCAZIONE.xls" xr:uid="{00000000-0004-0000-0000-0000EF030000}"/>
    <hyperlink ref="AB139" r:id="rId853" xr:uid="{00000000-0004-0000-0000-0000F0030000}"/>
    <hyperlink ref="K139" r:id="rId854" xr:uid="{00000000-0004-0000-0000-0000F1030000}"/>
    <hyperlink ref="B139" r:id="rId855" display="..\INQUILINI\FIORINI_15\INT_13_DE_NARDO_SALVATORE\DOMANDA_DI_ASSEGNAZIONE.pdf" xr:uid="{00000000-0004-0000-0000-0000F2030000}"/>
    <hyperlink ref="G139" r:id="rId856" xr:uid="{00000000-0004-0000-0000-0000F4030000}"/>
    <hyperlink ref="M139" r:id="rId857" display="..\INQUILINI\FIORINI_15\INT_13_DE_NARDO_SALVATORE\CONTEGGIO_CANONE_DI_LOCAZIONE.xls" xr:uid="{00000000-0004-0000-0000-0000F5030000}"/>
    <hyperlink ref="W139" r:id="rId858" display="..\INQUILINI\FIORINI_15\INT_13_DE_NARDO_SALVATORE\DEPOSITO_CAUZIONALE.pdf" xr:uid="{00000000-0004-0000-0000-0000F6030000}"/>
    <hyperlink ref="W260" r:id="rId859" display="..\INQUILINI\PALESTRO_87\INT_1_HOTEL_CAMBRIDGE_DI_VINCENZO_FUGGETTA\DEPOSITO_CAUZIONALE.pdf" xr:uid="{00000000-0004-0000-0000-0000F7030000}"/>
    <hyperlink ref="Y260" r:id="rId860" display="..\INQUILINI\PALESTRO_87\INT_1_HOTEL_CAMBRIDGE_DI_VINCENZO_FUGGETTA\POLIZZA_FIDEJUSSORIA.pdf" xr:uid="{00000000-0004-0000-0000-0000F8030000}"/>
    <hyperlink ref="AL260" r:id="rId861" display="..\PIANTINE_IMMOBILI\Palestro\VISURA_CATASTALE.pdf" xr:uid="{00000000-0004-0000-0000-0000F9030000}"/>
    <hyperlink ref="AN260" r:id="rId862" display="..\PIANTINE_IMMOBILI\Palestro\PIANTINA_CATASTALE.pdf" xr:uid="{00000000-0004-0000-0000-0000FA030000}"/>
    <hyperlink ref="K170" r:id="rId863" xr:uid="{00000000-0004-0000-0000-0000FB030000}"/>
    <hyperlink ref="AL171" r:id="rId864" display="..\PIANTINE_IMMOBILI\Guglia-Pastini-Aquiro\CATASTALI\PASTINI_18_VISURA_CATASTALE.pdf" xr:uid="{00000000-0004-0000-0000-0000FC030000}"/>
    <hyperlink ref="AB206" r:id="rId865" xr:uid="{00000000-0004-0000-0000-000001040000}"/>
    <hyperlink ref="AL206" r:id="rId866" display="..\PIANTINE_IMMOBILI\Navona\CATASTALI\INT_2_VISURA_CATASTALE.pdf" xr:uid="{00000000-0004-0000-0000-000002040000}"/>
    <hyperlink ref="AN206" r:id="rId867" display="..\PIANTINE_IMMOBILI\Navona\CATASTALI\INT_2_PIANTINA_CATASTALE.pdf" xr:uid="{00000000-0004-0000-0000-000003040000}"/>
    <hyperlink ref="AV206" r:id="rId868" display="..\PIANTINE_IMMOBILI\Navona\PDF\INT_2.pdf" xr:uid="{00000000-0004-0000-0000-000004040000}"/>
    <hyperlink ref="B206" r:id="rId869" display="..\INQUILINI\NAVONA\INT_2_MONTICCIOLO_GASPARE\N.188 DECORRENZA E ACCERTAMENTO CONTRATTO GASPARE MONTICCIOLO PIAZZA NAVONA N  43 INT  2.doc" xr:uid="{00000000-0004-0000-0000-000005040000}"/>
    <hyperlink ref="AL175" r:id="rId870" display="..\PIANTINE_IMMOBILI\Guglia-Pastini-Aquiro\CATASTALI\PASTINI_20_VISURA_CATASTALE.pdf" xr:uid="{00000000-0004-0000-0000-000008040000}"/>
    <hyperlink ref="AN209" r:id="rId871" display="..\PIANTINE_IMMOBILI\Navona\CATASTALI\INT_5_PIANTINA_CATASTALE.pdf" xr:uid="{00000000-0004-0000-0000-000009040000}"/>
    <hyperlink ref="M23" r:id="rId872" display="..\INQUILINI\BONIFAZI_48_A\INT_6_BIANCHINI_UBALDO\CONTEGGIO_CANONE_DI_LOCAZIONE.xls" xr:uid="{00000000-0004-0000-0000-00000A040000}"/>
    <hyperlink ref="B23" r:id="rId873" display="..\INQUILINI\BONIFAZI_48_A\INT_6_BIANCHINI_UBALDO\DOMANDA_DI_ASSEGNAZIONE.pdf" xr:uid="{00000000-0004-0000-0000-00000B040000}"/>
    <hyperlink ref="G23" r:id="rId874" xr:uid="{00000000-0004-0000-0000-00000D040000}"/>
    <hyperlink ref="W23" r:id="rId875" display="..\INQUILINI\BONIFAZI_48_A\INT_6_BIANCHINI_UBALDO\DEPOSITO_CAUZIONALE.pdf" xr:uid="{00000000-0004-0000-0000-00000E040000}"/>
    <hyperlink ref="AB23" r:id="rId876" xr:uid="{00000000-0004-0000-0000-00000F040000}"/>
    <hyperlink ref="B25" r:id="rId877" display="..\INQUILINI\BONIFAZI_48_A\INT_8_ORLANDUCCI_ENZO\DOMANDA_DI_ASSEGNAZIONE.pdf" xr:uid="{00000000-0004-0000-0000-000010040000}"/>
    <hyperlink ref="AB25" r:id="rId878" xr:uid="{00000000-0004-0000-0000-000012040000}"/>
    <hyperlink ref="AL25" r:id="rId879" display="..\PIANTINE_IMMOBILI\Bonifazi\Via Bonifazzi 48A\Catastali\INT_8_VISURA_CATASTALE.pdf" xr:uid="{00000000-0004-0000-0000-000013040000}"/>
    <hyperlink ref="K14" r:id="rId880" xr:uid="{00000000-0004-0000-0000-000014040000}"/>
    <hyperlink ref="K15" r:id="rId881" xr:uid="{00000000-0004-0000-0000-000015040000}"/>
    <hyperlink ref="AN292" r:id="rId882" display="..\PIANTINE_IMMOBILI\Porta Settimiana\CATASTALI\INT_1_2_PIANTINA_CATASTALE.pdf" xr:uid="{00000000-0004-0000-0000-000017040000}"/>
    <hyperlink ref="G217" r:id="rId883" xr:uid="{00000000-0004-0000-0000-000019040000}"/>
    <hyperlink ref="K217" r:id="rId884" xr:uid="{00000000-0004-0000-0000-00001A040000}"/>
    <hyperlink ref="M217" r:id="rId885" display="..\INQUILINI\NOVACELLA_19\INT_7_VITTORINO_VINCENZO\CONTEGGIO_CANONE_DI_LOCAZIONE.xls" xr:uid="{00000000-0004-0000-0000-00001B040000}"/>
    <hyperlink ref="W217" r:id="rId886" display="..\INQUILINI\NOVACELLA_19\INT_7_VITTORINO_VINCENZO\DEPOSITO_CAUZIONALE.pdf" xr:uid="{00000000-0004-0000-0000-00001C040000}"/>
    <hyperlink ref="AI217" r:id="rId887" display="..\INQUILINI\NOVACELLA_19\INT_7_VITTORINO_VINCENZO\DOMANDA_DI_ASSEGNAZIONE.pdf" xr:uid="{00000000-0004-0000-0000-00001D040000}"/>
    <hyperlink ref="G45" r:id="rId888" xr:uid="{00000000-0004-0000-0000-00001F040000}"/>
    <hyperlink ref="K45" r:id="rId889" xr:uid="{00000000-0004-0000-0000-000020040000}"/>
    <hyperlink ref="M45" r:id="rId890" display="..\INQUILINI\BONIFAZI_48_B\INT_14_GENTILE_FEDERICA\CONTEGGIO_CANONE_DI_LOCAZIONE.xls" xr:uid="{00000000-0004-0000-0000-000021040000}"/>
    <hyperlink ref="W45" r:id="rId891" display="..\INQUILINI\BONIFAZI_48_B\INT_14_GENTILE_FEDERICA\DEPOSITO_CAUZIONALE.pdf" xr:uid="{00000000-0004-0000-0000-000022040000}"/>
    <hyperlink ref="AN86" r:id="rId892" display="..\PIANTINE_IMMOBILI\Fiorini\Via Fiorini n.13\Catastali\INT_3_PIANTINA_CATASTALE.TIF" xr:uid="{00000000-0004-0000-0000-000023040000}"/>
    <hyperlink ref="M21" r:id="rId893" display="..\INQUILINI\BONIFAZI_48_A\INT_4_SAMBUCO_NAZZARENO\CONTEGGIO_CANONE_DI_LOCAZIONE.xls" xr:uid="{00000000-0004-0000-0000-000024040000}"/>
    <hyperlink ref="W21" r:id="rId894" display="..\INQUILINI\BONIFAZI_48_A\INT_4_SAMBUCO_NAZZARENO\INTEGRAZIONE_DEPOSITO.pdf" xr:uid="{00000000-0004-0000-0000-000025040000}"/>
    <hyperlink ref="AL21" r:id="rId895" display="..\PIANTINE_IMMOBILI\Bonifazi\Via Bonifazzi 48A\Catastali\INT_4_VISURA_CATASTALE.pdf" xr:uid="{00000000-0004-0000-0000-000026040000}"/>
    <hyperlink ref="K21" r:id="rId896" xr:uid="{00000000-0004-0000-0000-000027040000}"/>
    <hyperlink ref="AB179" r:id="rId897" xr:uid="{00000000-0004-0000-0000-000028040000}"/>
    <hyperlink ref="K162" r:id="rId898" xr:uid="{00000000-0004-0000-0000-00002A040000}"/>
    <hyperlink ref="L162" r:id="rId899" xr:uid="{00000000-0004-0000-0000-00002B040000}"/>
    <hyperlink ref="AL172" r:id="rId900" display="..\PIANTINE_IMMOBILI\Guglia-Pastini-Aquiro\CATASTALI\PASTINI_18_BIS_VISURA_CATASTALE.pdf" xr:uid="{00000000-0004-0000-0000-00002C040000}"/>
    <hyperlink ref="W114" r:id="rId901" display="../INQUILINI/FIORINI_13/INT_31_CARNEVALE_DANIELA/INTEGRAZIONE_DEPOSITO.pdf" xr:uid="{00000000-0004-0000-0000-00002D040000}"/>
    <hyperlink ref="AN114" r:id="rId902" display="..\PIANTINE_IMMOBILI\Fiorini\Via Fiorini n.13\Catastali\INT_31_PIANTINA_CATASTALE.TIF" xr:uid="{00000000-0004-0000-0000-00002E040000}"/>
    <hyperlink ref="G253" r:id="rId903" display="CTSCLD73E51H501V" xr:uid="{00000000-0004-0000-0000-000030040000}"/>
    <hyperlink ref="B253" r:id="rId904" display="..\INQUILINI\NOVACELLA_25\INT_10_CATESE_CLAUDIA\DOMANDA_DI_ASSEGNAZIONE.pdf" xr:uid="{00000000-0004-0000-0000-000031040000}"/>
    <hyperlink ref="M253" r:id="rId905" display="..\INQUILINI\NOVACELLA_25\INT_10_CATESE_CLAUDIA\CONTEGGIO_CANONE_DI_LOCAZIONE.xls" xr:uid="{00000000-0004-0000-0000-000032040000}"/>
    <hyperlink ref="W253" r:id="rId906" display="..\INQUILINI\NOVACELLA_25\INT_10_CATESE_CLAUDIA\DEPOSITO_CAUZIONALE.pdf" xr:uid="{00000000-0004-0000-0000-000033040000}"/>
    <hyperlink ref="AB253" r:id="rId907" xr:uid="{00000000-0004-0000-0000-000034040000}"/>
    <hyperlink ref="K172" r:id="rId908" xr:uid="{00000000-0004-0000-0000-000036040000}"/>
    <hyperlink ref="M172" r:id="rId909" display="..\INQUILINI\GUGLIA-PASTINI-AQUIRO\PASTINI_18BIS_ANYTIME\CONTEGGIO_CANONE_DI_LOCAZIONE.xls" xr:uid="{00000000-0004-0000-0000-000037040000}"/>
    <hyperlink ref="W172" r:id="rId910" display="..\INQUILINI\GUGLIA-PASTINI-AQUIRO\PASTINI_18BIS_ANYTIME\DEPOSITO_CAUZIONALE.pdf" xr:uid="{00000000-0004-0000-0000-000038040000}"/>
    <hyperlink ref="BE230" location="Grecov_V!A1" display="Grecov_V!A1" xr:uid="{00000000-0004-0000-0000-000039040000}"/>
    <hyperlink ref="Y172" r:id="rId911" display="..\INQUILINI\GUGLIA-PASTINI-AQUIRO\PASTINI_18BIS_ANYTIME\POLIZZA_FIDEIUSSORIA.pdf" xr:uid="{00000000-0004-0000-0000-00003A040000}"/>
    <hyperlink ref="W41" r:id="rId912" display="..\INQUILINI\BONIFAZI_48_B\INT_10_RIGHI_ELISABETTA\INTEGRAZIONE_DEPOSITO_CAUZIONALE.pdf" xr:uid="{00000000-0004-0000-0000-00003B040000}"/>
    <hyperlink ref="M92" r:id="rId913" display="..\INQUILINI\FIORINI_13\INT_9_RAVO_LUIGIA_MARIA\CONTEGGIO_CANONE_DI_LOCAZIONE.xls" xr:uid="{00000000-0004-0000-0000-00003C040000}"/>
    <hyperlink ref="W92" r:id="rId914" display="..\INQUILINI\FIORINI_13\INT_9_RAVO_LUIGIA_MARIA\DEPOSITO_CAUZIONALE.pdf" xr:uid="{00000000-0004-0000-0000-00003D040000}"/>
    <hyperlink ref="AN92" r:id="rId915" display="..\PIANTINE_IMMOBILI\Fiorini\Via Fiorini n.13\Catastali\INT_9_PIANTINA_CATASTALE.TIF" xr:uid="{00000000-0004-0000-0000-00003E040000}"/>
    <hyperlink ref="G92" r:id="rId916" xr:uid="{00000000-0004-0000-0000-000040040000}"/>
    <hyperlink ref="K92" r:id="rId917" xr:uid="{00000000-0004-0000-0000-000041040000}"/>
    <hyperlink ref="K278" r:id="rId918" display="pantheon6srl@pec.buffetti.it" xr:uid="{00000000-0004-0000-0000-000042040000}"/>
    <hyperlink ref="K17" r:id="rId919" xr:uid="{00000000-0004-0000-0000-000043040000}"/>
    <hyperlink ref="AN106" r:id="rId920" display="..\PIANTINE_IMMOBILI\Fiorini\Via Fiorini n.13\Catastali\INT_23_PIANTINA_CATASTALE.TIF" xr:uid="{00000000-0004-0000-0000-000044040000}"/>
    <hyperlink ref="M37" r:id="rId921" display="..\INQUILINI\BONIFAZI_48_B\INT_6_GISONDI_GIANNI\CONTEGGIO_CANONE_DI_LOCAZIONE.xls" xr:uid="{00000000-0004-0000-0000-000045040000}"/>
    <hyperlink ref="AL37" r:id="rId922" display="..\PIANTINE_IMMOBILI\Bonifazi\Via Bonifazzi 48B\Catastali\INT_6_VISURA_CATASTALE.pdf" xr:uid="{00000000-0004-0000-0000-000046040000}"/>
    <hyperlink ref="AN97" r:id="rId923" display="..\PIANTINE_IMMOBILI\Fiorini\Via Fiorini n.13\Catastali\INT_14_PIANTINA_CATASTALE.TIF" xr:uid="{00000000-0004-0000-0000-000048040000}"/>
    <hyperlink ref="K237" r:id="rId924" xr:uid="{00000000-0004-0000-0000-00004E040000}"/>
    <hyperlink ref="G237" r:id="rId925" xr:uid="{00000000-0004-0000-0000-000050040000}"/>
    <hyperlink ref="M237" r:id="rId926" display="..\INQUILINI\NOVACELLA_23\INT_10_LIVUZZA_DANIELA\CONTEGGIO_CANONE_DI_LOCAZIONE.xls" xr:uid="{00000000-0004-0000-0000-000051040000}"/>
    <hyperlink ref="W237" r:id="rId927" display="..\INQUILINI\NOVACELLA_23\INT_10_LIVUZZA_DANIELA\DEPOSITO_CAUZIONALE.pdf" xr:uid="{00000000-0004-0000-0000-000052040000}"/>
    <hyperlink ref="W37" r:id="rId928" display="..\INQUILINI\BONIFAZI_48_B\INT_6_GISONDI_GIANNI\DEPOSITO_CAUZIONALE.pdf" xr:uid="{00000000-0004-0000-0000-000054040000}"/>
    <hyperlink ref="G37" r:id="rId929" xr:uid="{00000000-0004-0000-0000-000056040000}"/>
    <hyperlink ref="K37" r:id="rId930" xr:uid="{00000000-0004-0000-0000-000057040000}"/>
    <hyperlink ref="AN119" r:id="rId931" display="..\PIANTINE_IMMOBILI\Fiorini\Via Fiorini n.13\Catastali\INT_36_PIANTINA_CATASTALE.TIF" xr:uid="{00000000-0004-0000-0000-00005D040000}"/>
    <hyperlink ref="AB237" r:id="rId932" xr:uid="{00000000-0004-0000-0000-00005E040000}"/>
    <hyperlink ref="AB37" r:id="rId933" xr:uid="{00000000-0004-0000-0000-00005F040000}"/>
    <hyperlink ref="AB119" r:id="rId934" xr:uid="{00000000-0004-0000-0000-000060040000}"/>
    <hyperlink ref="AV207" r:id="rId935" display="..\PIANTINE_IMMOBILI\Navona\PDF\INT_3.pdf" xr:uid="{00000000-0004-0000-0000-000061040000}"/>
    <hyperlink ref="K252" r:id="rId936" xr:uid="{00000000-0004-0000-0000-000062040000}"/>
    <hyperlink ref="G203" r:id="rId937" display="..\INQUILINI\NAVONA\NAVONA_41_MANUFACTUS\TESSERA_SANITARIA.pdf" xr:uid="{00000000-0004-0000-0000-000064040000}"/>
    <hyperlink ref="W203" r:id="rId938" display="..\INQUILINI\NAVONA\NAVONA_41_MANUFACTUS\DEPOSITO_CAUZIONALE.pdf" xr:uid="{00000000-0004-0000-0000-000065040000}"/>
    <hyperlink ref="Y203" r:id="rId939" display="..\INQUILINI\NAVONA\NAVONA_41_MANUFACTUS\POLIZZA_FIDEIUSSORIA.pdf" xr:uid="{00000000-0004-0000-0000-000066040000}"/>
    <hyperlink ref="AB203" r:id="rId940" xr:uid="{00000000-0004-0000-0000-000067040000}"/>
    <hyperlink ref="K203" r:id="rId941" xr:uid="{00000000-0004-0000-0000-000068040000}"/>
    <hyperlink ref="M85" r:id="rId942" display="../INQUILINI/FIORINI_13/INT_2_COCCIA_STEFANIA/CONTEGGIO_CANONE_DI_LOCAZIONE.xls" xr:uid="{00000000-0004-0000-0000-00006B040000}"/>
    <hyperlink ref="AN85" r:id="rId943" display="..\PIANTINE_IMMOBILI\Fiorini\Via Fiorini n.13\Catastali\INT_2_PIANTINA_CATASTALE.TIF" xr:uid="{00000000-0004-0000-0000-00006C040000}"/>
    <hyperlink ref="AB85" r:id="rId944" xr:uid="{00000000-0004-0000-0000-00006D040000}"/>
    <hyperlink ref="K277" r:id="rId945" xr:uid="{00000000-0004-0000-0000-00006E040000}"/>
    <hyperlink ref="W85" r:id="rId946" display="..\INQUILINI\FIORINI_13\INT_2_COCCIA_STEFANIA\INTEGRAZIONE_DEPOSITO_CAUZIONALE.pdf" xr:uid="{00000000-0004-0000-0000-00006F040000}"/>
    <hyperlink ref="BE127" location="Rossi_L!A1" display="Rossi_L!A1" xr:uid="{00000000-0004-0000-0000-000070040000}"/>
    <hyperlink ref="W121" r:id="rId947" display="..\INQUILINI\FIORINI_13\INT_38_CAPRICCIOLI_OVIDIO\INTEGRAZIONE_DEPOSITO_CAUZIONALE.pdf" xr:uid="{00000000-0004-0000-0000-000071040000}"/>
    <hyperlink ref="AN121" r:id="rId948" display="..\PIANTINE_IMMOBILI\Fiorini\Via Fiorini n.13\Catastali\INT_38_PIANTINA_CATASTALE.TIF" xr:uid="{00000000-0004-0000-0000-000072040000}"/>
    <hyperlink ref="M252" r:id="rId949" display="..\INQUILINI\NOVACELLA_25\INT_9_A_5_CAROSI_GIUSEPPE\CONTEGGIO_CANONE_DI_LOCAZIONE.xls" xr:uid="{00000000-0004-0000-0000-000073040000}"/>
    <hyperlink ref="AL252" r:id="rId950" display="..\PIANTINE_IMMOBILI\Novacella\Civico 25\Catastali\INT_9_VISURA_CATASTALE.pdf" xr:uid="{00000000-0004-0000-0000-000074040000}"/>
    <hyperlink ref="AN252" r:id="rId951" display="..\PIANTINE_IMMOBILI\Novacella\Civico 25\Catastali\INT_9_PIANTINA_CATASTALE.png" xr:uid="{00000000-0004-0000-0000-000075040000}"/>
    <hyperlink ref="W252" r:id="rId952" display="..\INQUILINI\NOVACELLA_25\INT_9_A_5_CAROSI_GIUSEPPE\INTEGRAZIONE_DEPOSITO_CAUZIONALE.pdf" xr:uid="{00000000-0004-0000-0000-000076040000}"/>
    <hyperlink ref="AV252" r:id="rId953" display="..\PIANTINE_IMMOBILI\Novacella\Civico 25\File PDF\INT_9.pdf" xr:uid="{00000000-0004-0000-0000-000077040000}"/>
    <hyperlink ref="W116" r:id="rId954" display="..\INQUILINI\FIORINI_13\INT_33_LAMI_RENATO\INTEGRAZIONE_DEPOSITO_CAUZIONALE.pdf" xr:uid="{00000000-0004-0000-0000-000078040000}"/>
    <hyperlink ref="AN116" r:id="rId955" display="..\PIANTINE_IMMOBILI\Fiorini\Via Fiorini n.13\Catastali\INT_33_PIANTINA_CATASTALE.TIF" xr:uid="{00000000-0004-0000-0000-000079040000}"/>
    <hyperlink ref="K251" r:id="rId956" xr:uid="{00000000-0004-0000-0000-00007B040000}"/>
    <hyperlink ref="M251" r:id="rId957" display="..\INQUILINI\NOVACELLA_25\INT_8_TOTARO_GIANMARCO\CONTEGGIO_CANONE_DI_LOCAZIONE.xls" xr:uid="{00000000-0004-0000-0000-00007C040000}"/>
    <hyperlink ref="W251" r:id="rId958" display="..\INQUILINI\NOVACELLA_25\INT_8_TOTARO_GIANMARCO\DEPOSITO_CAUZIONALE.pdf" xr:uid="{00000000-0004-0000-0000-00007D040000}"/>
    <hyperlink ref="AB251" r:id="rId959" xr:uid="{00000000-0004-0000-0000-00007E040000}"/>
    <hyperlink ref="G251" r:id="rId960" xr:uid="{00000000-0004-0000-0000-000080040000}"/>
    <hyperlink ref="AL251" r:id="rId961" display="..\PIANTINE_IMMOBILI\Novacella\Civico 25\Catastali\INT_8_VISURA_CATASTALE.pdf" xr:uid="{00000000-0004-0000-0000-000081040000}"/>
    <hyperlink ref="AN251" r:id="rId962" display="..\PIANTINE_IMMOBILI\Novacella\Civico 25\Catastali\INT_8_PIANTINA_CATASTALE.pdf" xr:uid="{00000000-0004-0000-0000-000082040000}"/>
    <hyperlink ref="AV251" r:id="rId963" display="..\PIANTINE_IMMOBILI\Novacella\Civico 25\File PDF\INT_8.pdf" xr:uid="{00000000-0004-0000-0000-000083040000}"/>
    <hyperlink ref="AB129" r:id="rId964" xr:uid="{00000000-0004-0000-0000-000089040000}"/>
    <hyperlink ref="AL129" r:id="rId965" display="..\PIANTINE_IMMOBILI\Fiorini\Via Fiorini n.15\Catastali\INT_3_VISURA_CATASTALE.pdf" xr:uid="{00000000-0004-0000-0000-00008A040000}"/>
    <hyperlink ref="K88" r:id="rId966" xr:uid="{00000000-0004-0000-0000-00008B040000}"/>
    <hyperlink ref="G88" r:id="rId967" xr:uid="{00000000-0004-0000-0000-00008D040000}"/>
    <hyperlink ref="W88" r:id="rId968" display="..\INQUILINI\FIORINI_13\INT_5_TOCCACELI_LETIZIA\DEPOSITO_CAUZIONALE.pdf" xr:uid="{00000000-0004-0000-0000-00008E040000}"/>
    <hyperlink ref="AB88" r:id="rId969" xr:uid="{00000000-0004-0000-0000-00008F040000}"/>
    <hyperlink ref="AL235" r:id="rId970" display="..\PIANTINE_IMMOBILI\Novacella\Civico 23\Catastali\INT_8_VISURA_CATASTALE.pdf" xr:uid="{00000000-0004-0000-0000-000090040000}"/>
    <hyperlink ref="AN235" r:id="rId971" display="..\PIANTINE_IMMOBILI\Novacella\Civico 23\Catastali\INT_8_PIANTINA_CATASTALE.png" xr:uid="{00000000-0004-0000-0000-000091040000}"/>
    <hyperlink ref="AV235" r:id="rId972" display="..\PIANTINE_IMMOBILI\Novacella\Civico 23\File PDF\INT_8.pdf" xr:uid="{00000000-0004-0000-0000-000092040000}"/>
    <hyperlink ref="R200:R201" r:id="rId973" display="..\INQUILINI\MARCO_AURELIO\MARCO_AURELIO_35_COMMISSARIATO_E_CASERMA_CELIO\INDENNITA'_DI_OCCUPAZIONE_ANNO_2019.pdf" xr:uid="{00000000-0004-0000-0000-000093040000}"/>
    <hyperlink ref="K7" r:id="rId974" display="mayernaman@gmail.com" xr:uid="{00000000-0004-0000-0000-000094040000}"/>
    <hyperlink ref="M7" r:id="rId975" display="..\INQUILINI\BABUINO\INT_5_6_SPAGNA_HOTEL_S_R_L\CONTEGGIO_CANONE_DI_LOCAZIONE.xls" xr:uid="{00000000-0004-0000-0000-000096040000}"/>
    <hyperlink ref="W7" r:id="rId976" display="..\INQUILINI\BABUINO\INT_5_6_SPAGNA_HOTEL_S_R_L\DEPOSITO_CAUZIONALE.pdf" xr:uid="{00000000-0004-0000-0000-000097040000}"/>
    <hyperlink ref="W22" r:id="rId977" display="..\INQUILINI\BONIFAZI_48_A\INT_5_ONETTI_MARTINA\INTEGRAZIONE_DEPOSITO_CAUZIONALE.pdf" xr:uid="{00000000-0004-0000-0000-000098040000}"/>
    <hyperlink ref="AL22" r:id="rId978" display="..\PIANTINE_IMMOBILI\Bonifazi\Via Bonifazzi 48A\Catastali\INT_5_VISURA_CATASTALE.pdf" xr:uid="{00000000-0004-0000-0000-000099040000}"/>
    <hyperlink ref="W242" r:id="rId979" display="..\INQUILINI\NOVACELLA_23\INT_15_A11_LUCARINI_LIVIO\INTEGRAZIONE_DEPOSITO.pdf" xr:uid="{00000000-0004-0000-0000-00009A040000}"/>
    <hyperlink ref="AL242" r:id="rId980" display="..\PIANTINE_IMMOBILI\Novacella\Civico 23\Catastali\INT_15_VISURA_CATASTALE.pdf" xr:uid="{00000000-0004-0000-0000-00009B040000}"/>
    <hyperlink ref="AN242" r:id="rId981" display="..\PIANTINE_IMMOBILI\Novacella\Civico 23\Catastali\INT_15_PIANTINA_CATASTALE.png" xr:uid="{00000000-0004-0000-0000-00009C040000}"/>
    <hyperlink ref="AV242" r:id="rId982" display="..\PIANTINE_IMMOBILI\Novacella\Civico 23\File PDF\INT_15.pdf" xr:uid="{00000000-0004-0000-0000-00009D040000}"/>
    <hyperlink ref="AB7" r:id="rId983" xr:uid="{00000000-0004-0000-0000-00009E040000}"/>
    <hyperlink ref="AL248" r:id="rId984" display="..\PIANTINE_IMMOBILI\Novacella\Civico 25\Catastali\INT_5_VISURA_CATASTALE.pdf" xr:uid="{00000000-0004-0000-0000-00009F040000}"/>
    <hyperlink ref="AN248" r:id="rId985" display="..\PIANTINE_IMMOBILI\Novacella\Civico 25\Catastali\INT_5_PIANTINA_CATASTALE.png" xr:uid="{00000000-0004-0000-0000-0000A0040000}"/>
    <hyperlink ref="AV248" r:id="rId986" display="..\PIANTINE_IMMOBILI\Novacella\Civico 25\File PDF\INT_5.pdf" xr:uid="{00000000-0004-0000-0000-0000A1040000}"/>
    <hyperlink ref="W255" r:id="rId987" display="..\INQUILINI\NOVACELLA_25\INT_12_SANTALUCIA_PIERGIORGIO\INTEGRAZIONE_DEPOSITO_CAUZIONALE.pdf" xr:uid="{00000000-0004-0000-0000-0000A2040000}"/>
    <hyperlink ref="AL255" r:id="rId988" display="..\PIANTINE_IMMOBILI\Novacella\Civico 25\Catastali\INT_12_VISURA_CATASTALE.pdf" xr:uid="{00000000-0004-0000-0000-0000A3040000}"/>
    <hyperlink ref="AN255" r:id="rId989" display="..\PIANTINE_IMMOBILI\Novacella\Civico 25\Catastali\INT_12_PIANTINA_CATASTALE.png" xr:uid="{00000000-0004-0000-0000-0000A4040000}"/>
    <hyperlink ref="AV255" r:id="rId990" display="..\PIANTINE_IMMOBILI\Novacella\Civico 25\File PDF\INT_12.pdf" xr:uid="{00000000-0004-0000-0000-0000A5040000}"/>
    <hyperlink ref="M235" r:id="rId991" display="..\INQUILINI\NOVACELLA_23\INT_8_CARRETTI_GIULIANA\CONTEGGIO_CANONE_DI_LOCAZIONE.xls" xr:uid="{00000000-0004-0000-0000-0000A6040000}"/>
    <hyperlink ref="W235" r:id="rId992" display="..\INQUILINI\NOVACELLA_23\INT_8_CARRETTI_GIULIANA\INTEGRAZIONE_DEPOSITO_CAUZIONALE.pdf" xr:uid="{00000000-0004-0000-0000-0000A7040000}"/>
    <hyperlink ref="W134" r:id="rId993" display="..\INQUILINI\FIORINI_15\INT_8_A12_NARDI_ELIGIO\INTEGRAZIONE_DEPOSITO_CAUZIONALE.pdf" xr:uid="{00000000-0004-0000-0000-0000A8040000}"/>
    <hyperlink ref="W162" r:id="rId994" display="..\INQUILINI\GUGLIA-PASTINI-AQUIRO\GUGLIA_69_SION_S_R_L_\INTEGRAZIONE_DEPOSITO.pdf" xr:uid="{00000000-0004-0000-0000-0000AC040000}"/>
    <hyperlink ref="Y7" r:id="rId995" display="..\INQUILINI\BABUINO\INT_5_6_SPAGNA_HOTEL_S_R_L\POLIZZA_FIDEJUSSORIA.pdf" xr:uid="{00000000-0004-0000-0000-0000AD040000}"/>
    <hyperlink ref="AL249" r:id="rId996" display="..\PIANTINE_IMMOBILI\Novacella\Civico 25\Catastali\INT_6_VISURA_CATASTALE.pdf" xr:uid="{00000000-0004-0000-0000-0000AE040000}"/>
    <hyperlink ref="AN249" r:id="rId997" display="..\PIANTINE_IMMOBILI\Novacella\Civico 25\Catastali\INT_6_PIANTINA_CATASTALE.png" xr:uid="{00000000-0004-0000-0000-0000AF040000}"/>
    <hyperlink ref="AV249" r:id="rId998" display="..\PIANTINE_IMMOBILI\Novacella\Civico 25\File PDF\INT_6.pdf" xr:uid="{00000000-0004-0000-0000-0000B0040000}"/>
    <hyperlink ref="AN40" r:id="rId999" display="..\PIANTINE_IMMOBILI\Bonifazi\Via Bonifazzi 48B\Catastali\INT_9_PIANTINA_CATASTALE.pdf" xr:uid="{00000000-0004-0000-0000-0000B2040000}"/>
    <hyperlink ref="AV40" r:id="rId1000" display="..\PIANTINE_IMMOBILI\Bonifazi\Via Bonifazzi 48B\File PDF\INT_9.pdf" xr:uid="{00000000-0004-0000-0000-0000B3040000}"/>
    <hyperlink ref="AB20" r:id="rId1001" xr:uid="{00000000-0004-0000-0000-0000B5040000}"/>
    <hyperlink ref="K27" r:id="rId1002" xr:uid="{00000000-0004-0000-0000-0000B6040000}"/>
    <hyperlink ref="W27" r:id="rId1003" display="..\INQUILINI\BONIFAZI_48_A\INT_10_MARCHIONNI_LEONARDO\DEPOSITO_CAUZIONALE.pdf" xr:uid="{00000000-0004-0000-0000-0000B7040000}"/>
    <hyperlink ref="AL27" r:id="rId1004" display="..\PIANTINE_IMMOBILI\Bonifazi\Via Bonifazzi 48A\Catastali\INT_10_VISURA_CATASTALE.pdf" xr:uid="{00000000-0004-0000-0000-0000B8040000}"/>
    <hyperlink ref="G27" r:id="rId1005" xr:uid="{00000000-0004-0000-0000-0000B9040000}"/>
    <hyperlink ref="AB27" r:id="rId1006" xr:uid="{00000000-0004-0000-0000-0000BA040000}"/>
    <hyperlink ref="AB186" r:id="rId1007" xr:uid="{00000000-0004-0000-0000-0000BB040000}"/>
    <hyperlink ref="AB180" r:id="rId1008" xr:uid="{00000000-0004-0000-0000-0000BC040000}"/>
    <hyperlink ref="BE4" location="S_Partners!A1" display="S_Partners!A1" xr:uid="{00000000-0004-0000-0000-0000BD040000}"/>
    <hyperlink ref="BE7" location="Spagna_Hotel!A1" display="Spagna_Hotel!A1" xr:uid="{00000000-0004-0000-0000-0000BE040000}"/>
    <hyperlink ref="K209" r:id="rId1009" xr:uid="{00000000-0004-0000-0000-0000BF040000}"/>
    <hyperlink ref="AV209" r:id="rId1010" display="..\PIANTINE_IMMOBILI\Navona\PDF\INT_5_PIANO_3.pdf" xr:uid="{00000000-0004-0000-0000-0000C0040000}"/>
    <hyperlink ref="AB209" r:id="rId1011" xr:uid="{00000000-0004-0000-0000-0000C1040000}"/>
    <hyperlink ref="W209" r:id="rId1012" display="..\INQUILINI\NAVONA\INT_5_JAYMY\DEPOSITO_CAUZIONALE.pdf" xr:uid="{00000000-0004-0000-0000-0000C2040000}"/>
    <hyperlink ref="AL29" r:id="rId1013" display="..\PIANTINE_IMMOBILI\Bonifazi\Via Bonifazzi 48A\Catastali\INT_12_VISURA_CATASTALE.pdf" xr:uid="{00000000-0004-0000-0000-0000C3040000}"/>
    <hyperlink ref="AB42" r:id="rId1014" xr:uid="{00000000-0004-0000-0000-0000C4040000}"/>
    <hyperlink ref="AV6" r:id="rId1015" display="..\PIANTINE_IMMOBILI\Babuino\PDF\INT_4.pdf" xr:uid="{00000000-0004-0000-0000-0000C5040000}"/>
    <hyperlink ref="AV212" r:id="rId1016" display="..\PIANTINE_IMMOBILI\Novacella\Civico 19\File PDF\INT_2.pdf" xr:uid="{00000000-0004-0000-0000-0000C6040000}"/>
    <hyperlink ref="G44" r:id="rId1017" xr:uid="{00000000-0004-0000-0000-0000C8040000}"/>
    <hyperlink ref="K44" r:id="rId1018" xr:uid="{00000000-0004-0000-0000-0000C9040000}"/>
    <hyperlink ref="AN44" r:id="rId1019" display="..\PIANTINE_IMMOBILI\Bonifazi\Via Bonifazzi 48B\Catastali\INT_13_CILA.pdf" xr:uid="{00000000-0004-0000-0000-0000CA040000}"/>
    <hyperlink ref="W44" r:id="rId1020" display="..\INQUILINI\BONIFAZI_48_B\INT_13_MINUT_IONEL_LUCIAN\DEPOSITO_CAUZIONALE.pdf" xr:uid="{00000000-0004-0000-0000-0000CB040000}"/>
    <hyperlink ref="M225" r:id="rId1021" display="..\INQUILINI\NOVACELLA_19\INT_15_PASSI_MARTINA\CONTEGGIO_CANONE_DI_LOCAZIONE.xls" xr:uid="{00000000-0004-0000-0000-0000CC040000}"/>
    <hyperlink ref="AL225" r:id="rId1022" display="..\PIANTINE_IMMOBILI\Novacella\Civico 19\Catastali\INT_15_VISURA_CATASTALE.pdf" xr:uid="{00000000-0004-0000-0000-0000CD040000}"/>
    <hyperlink ref="AN225" r:id="rId1023" display="..\PIANTINE_IMMOBILI\Novacella\Civico 19\Catastali\INT_15_PIANTINA_CATASTALE.png" xr:uid="{00000000-0004-0000-0000-0000CE040000}"/>
    <hyperlink ref="AV225" r:id="rId1024" display="..\PIANTINE_IMMOBILI\Novacella\Civico 19\File PDF\INT_15.pdf" xr:uid="{00000000-0004-0000-0000-0000CF040000}"/>
    <hyperlink ref="G225" r:id="rId1025" display="PSSMTN94D54H501I" xr:uid="{00000000-0004-0000-0000-0000D1040000}"/>
    <hyperlink ref="W225" r:id="rId1026" display="..\INQUILINI\NOVACELLA_19\INT_15_PASSI_MARTINA\DEPOSITO_CAUZIONALE.pdf" xr:uid="{00000000-0004-0000-0000-0000D2040000}"/>
    <hyperlink ref="AB44" r:id="rId1027" xr:uid="{00000000-0004-0000-0000-0000D5040000}"/>
    <hyperlink ref="AB225" r:id="rId1028" xr:uid="{00000000-0004-0000-0000-0000D6040000}"/>
    <hyperlink ref="AB114" r:id="rId1029" xr:uid="{00000000-0004-0000-0000-0000DA040000}"/>
    <hyperlink ref="AV258" r:id="rId1030" display="..\PIANTINE_IMMOBILI\Novacella\Civico 25\File PDF\INT_15.pdf" xr:uid="{00000000-0004-0000-0000-0000DB040000}"/>
    <hyperlink ref="M258" r:id="rId1031" display="..\INQUILINI\NOVACELLA_25\INT_15_PACIFICO_MARIA\CONTEGGIO_CANONE_DI_LOCAZIONE.xls" xr:uid="{00000000-0004-0000-0000-0000DC040000}"/>
    <hyperlink ref="AL258" r:id="rId1032" display="..\PIANTINE_IMMOBILI\Novacella\Civico 25\Catastali\INT_15_VISURA_CATASTALE.pdf" xr:uid="{00000000-0004-0000-0000-0000DD040000}"/>
    <hyperlink ref="AN258" r:id="rId1033" display="..\PIANTINE_IMMOBILI\Novacella\Civico 25\Catastali\INT_15_PIANTINA_CATASTALE.png" xr:uid="{00000000-0004-0000-0000-0000DE040000}"/>
    <hyperlink ref="W115" r:id="rId1034" display="..\INQUILINI\FIORINI_13\INT_32_DI_MARTINO_STEFANIA\INTEGRAZIONE_DEPOSITO_CAUZIONALE.pdf" xr:uid="{00000000-0004-0000-0000-0000DF040000}"/>
    <hyperlink ref="AN115" r:id="rId1035" display="..\PIANTINE_IMMOBILI\Fiorini\Via Fiorini n.13\Catastali\INT_32_PIANTINA_CATASTALE.TIF" xr:uid="{00000000-0004-0000-0000-0000E0040000}"/>
    <hyperlink ref="W117" r:id="rId1036" display="..\INQUILINI\FIORINI_13\INT_34_GRILLO_PAOLA\INTEGRAZIONE_DEPOSITO_CAUZIONALE.pdf" xr:uid="{00000000-0004-0000-0000-0000E1040000}"/>
    <hyperlink ref="AN117" r:id="rId1037" display="..\PIANTINE_IMMOBILI\Fiorini\Via Fiorini n.13\Catastali\INT_34_PIANTINA_CATASTALE.TIF" xr:uid="{00000000-0004-0000-0000-0000E2040000}"/>
    <hyperlink ref="M212" r:id="rId1038" display="..\INQUILINI\NOVACELLA_19\INT_2_PIZZUTI_ANNA_MARIA\CONTEGGIO_CANONE_DI_LOCAZIONE.xls" xr:uid="{00000000-0004-0000-0000-0000E3040000}"/>
    <hyperlink ref="W212" r:id="rId1039" display="..\INQUILINI\NOVACELLA_19\INT_2_PIZZUTI_ANNA_MARIA\INTEGRAZIONE_DEPOSITO_CAUZIONALE.pdf" xr:uid="{00000000-0004-0000-0000-0000E4040000}"/>
    <hyperlink ref="AL212" r:id="rId1040" display="..\PIANTINE_IMMOBILI\Novacella\Civico 19\Catastali\INT_2_VISURA_CATASTALE.pdf" xr:uid="{00000000-0004-0000-0000-0000E5040000}"/>
    <hyperlink ref="AN212" r:id="rId1041" display="..\PIANTINE_IMMOBILI\Novacella\Civico 19\Catastali\INT_2_PIANTINA_CATASTALE.png" xr:uid="{00000000-0004-0000-0000-0000E6040000}"/>
    <hyperlink ref="W146" r:id="rId1042" display="..\INQUILINI\FIORINI_15\INT_20_TEMPESTA_GRAZIA\INTEGRAZIONE_DEPOSITO_CAUZIONALE.pdf" xr:uid="{00000000-0004-0000-0000-0000E7040000}"/>
    <hyperlink ref="W258" r:id="rId1043" display="..\INQUILINI\NOVACELLA_25\INT_15_PACIFICO_MARIA\INTEGRAZIONE_DEPOSITO_CAUZIONALE.pdf" xr:uid="{00000000-0004-0000-0000-0000E8040000}"/>
    <hyperlink ref="K259" r:id="rId1044" xr:uid="{00000000-0004-0000-0000-0000E9040000}"/>
    <hyperlink ref="K255" r:id="rId1045" xr:uid="{00000000-0004-0000-0000-0000EA040000}"/>
    <hyperlink ref="K257" r:id="rId1046" xr:uid="{00000000-0004-0000-0000-0000EB040000}"/>
    <hyperlink ref="W38" r:id="rId1047" display="..\INQUILINI\BONIFAZI_48_B\INT_7_CORTIS_LUIGI\INTEGRAZAIONE_DEPOSITO_CAUZIONALE.pdf" xr:uid="{00000000-0004-0000-0000-0000EC040000}"/>
    <hyperlink ref="BE250" location="Cirullo_E!A1" display="Cirullo_E!A1" xr:uid="{00000000-0004-0000-0000-0000ED040000}"/>
    <hyperlink ref="K105" r:id="rId1048" xr:uid="{00000000-0004-0000-0000-0000EE040000}"/>
    <hyperlink ref="K36" r:id="rId1049" xr:uid="{00000000-0004-0000-0000-0000F0040000}"/>
    <hyperlink ref="M36" r:id="rId1050" display="..\INQUILINI\BONIFAZI_48_B\INT_5_FALASCA_EVA\CONTEGGIO_CANONE_DI_LOCAZIONE.xls" xr:uid="{00000000-0004-0000-0000-0000F1040000}"/>
    <hyperlink ref="W36" r:id="rId1051" display="..\INQUILINI\BONIFAZI_48_B\INT_5_FALASCA_EVA\DEPOSITO_CAUZIONALE.pdf" xr:uid="{00000000-0004-0000-0000-0000F2040000}"/>
    <hyperlink ref="AB36" r:id="rId1052" xr:uid="{00000000-0004-0000-0000-0000F3040000}"/>
    <hyperlink ref="BE168" location="Wind_Telecomunicazioni!A1" display="Wind_Telecomunicazioni!A1" xr:uid="{00000000-0004-0000-0000-0000F4040000}"/>
    <hyperlink ref="BE295" location="Panella_F!A1" display="Panella_F!A1" xr:uid="{00000000-0004-0000-0000-0000F5040000}"/>
    <hyperlink ref="BE105" location="'De Rubeis_I'!A1" display="'De Rubeis_I'!A1" xr:uid="{00000000-0004-0000-0000-0000F6040000}"/>
    <hyperlink ref="AN107" r:id="rId1053" display="..\PIANTINE_IMMOBILI\Fiorini\Via Fiorini n.13\Catastali\INT_24_PIANTINA_CATASTALE.TIF" xr:uid="{00000000-0004-0000-0000-0000F7040000}"/>
    <hyperlink ref="K232" r:id="rId1054" xr:uid="{00000000-0004-0000-0000-0000F8040000}"/>
    <hyperlink ref="AB86" r:id="rId1055" xr:uid="{00000000-0004-0000-0000-0000FD040000}"/>
    <hyperlink ref="AB91" r:id="rId1056" xr:uid="{00000000-0004-0000-0000-000000050000}"/>
    <hyperlink ref="AL287" r:id="rId1057" display="..\PIANTINE_IMMOBILI\Seminario\CATASTALI\SEMINARIO_103_VISURA_CATASTALE.pdf" xr:uid="{00000000-0004-0000-0000-000006050000}"/>
    <hyperlink ref="AL289" r:id="rId1058" display="..\PIANTINE_IMMOBILI\Seminario 104\catastali\INT_3_4_VISURA_CATASTALE.pdf" xr:uid="{00000000-0004-0000-0000-000007050000}"/>
    <hyperlink ref="AL290" r:id="rId1059" display="..\PIANTINE_IMMOBILI\Seminario 104\catastali\INT_5_VISURA_CATASTALE.pdf" xr:uid="{00000000-0004-0000-0000-000008050000}"/>
    <hyperlink ref="AL288" r:id="rId1060" display="..\PIANTINE_IMMOBILI\Seminario 104\catastali\INT_1_2_VISURACATASTALE.pdf" xr:uid="{00000000-0004-0000-0000-000009050000}"/>
    <hyperlink ref="AB102" r:id="rId1061" xr:uid="{00000000-0004-0000-0000-00000A050000}"/>
    <hyperlink ref="W102" r:id="rId1062" display="..\INQUILINI\FIORINI_13\INT_19_ BHAHELI_MOHAMMAD\DEPOSITO_CAUZIONALE.pdf" xr:uid="{00000000-0004-0000-0000-00000B050000}"/>
    <hyperlink ref="G102" r:id="rId1063" xr:uid="{00000000-0004-0000-0000-00000D050000}"/>
    <hyperlink ref="K102" r:id="rId1064" xr:uid="{00000000-0004-0000-0000-00000E050000}"/>
    <hyperlink ref="M102" r:id="rId1065" display="..\INQUILINI\FIORINI_13\INT_19_ BHAHELI_MOHAMMAD\CONTEGGIO_CANONE_DI_LOCAZIONE.xls" xr:uid="{00000000-0004-0000-0000-00000F050000}"/>
    <hyperlink ref="AB169" r:id="rId1066" xr:uid="{00000000-0004-0000-0000-000011050000}"/>
    <hyperlink ref="BE174" location="Colonna_Suite!A1" display="Colonna_Suite!A1" xr:uid="{00000000-0004-0000-0000-000012050000}"/>
    <hyperlink ref="AN205" r:id="rId1067" display="..\PIANTINE_IMMOBILI\Navona\CATASTALI\INT_1_PIANTINA_CATASTALE.pdf" xr:uid="{00000000-0004-0000-0000-000013050000}"/>
    <hyperlink ref="W43" r:id="rId1068" display="..\INQUILINI\BONIFAZI_48_B\INT_12_RICCI_ANNA_MARIA\DEPOSITO_CAUZIONALE.pdf" xr:uid="{00000000-0004-0000-0000-000014050000}"/>
    <hyperlink ref="K43" r:id="rId1069" xr:uid="{00000000-0004-0000-0000-000015050000}"/>
    <hyperlink ref="G43" r:id="rId1070" xr:uid="{00000000-0004-0000-0000-000016050000}"/>
    <hyperlink ref="M120" r:id="rId1071" display="..\INQUILINI\FIORINI_13\INT_37_PAPADIA_PAOLA\CONTEGGIO_CANONE_DI_LOCAZIONE.xls" xr:uid="{00000000-0004-0000-0000-000017050000}"/>
    <hyperlink ref="K120" r:id="rId1072" xr:uid="{00000000-0004-0000-0000-000018050000}"/>
    <hyperlink ref="G120" r:id="rId1073" xr:uid="{00000000-0004-0000-0000-00001A050000}"/>
    <hyperlink ref="W151" r:id="rId1074" display="..\INQUILINI\FIORINI_15\INT_25_GOLISANO_DANIELE\DEPOSITO_CAUZIONALE.pdf" xr:uid="{00000000-0004-0000-0000-00001B050000}"/>
    <hyperlink ref="K151" r:id="rId1075" xr:uid="{00000000-0004-0000-0000-00001C050000}"/>
    <hyperlink ref="G151" r:id="rId1076" xr:uid="{00000000-0004-0000-0000-00001E050000}"/>
    <hyperlink ref="AB43" r:id="rId1077" xr:uid="{00000000-0004-0000-0000-00001F050000}"/>
    <hyperlink ref="AB151" r:id="rId1078" xr:uid="{00000000-0004-0000-0000-000020050000}"/>
    <hyperlink ref="AB120" r:id="rId1079" xr:uid="{00000000-0004-0000-0000-000021050000}"/>
    <hyperlink ref="AB135" r:id="rId1080" xr:uid="{00000000-0004-0000-0000-000022050000}"/>
    <hyperlink ref="W131" r:id="rId1081" display="..\INQUILINI\FIORINI_15\INT_5_CALDARI_ALVARO\INTEGRAZIONE_DEPOSITO_CAUZIONALE.pdf" xr:uid="{00000000-0004-0000-0000-000023050000}"/>
    <hyperlink ref="AN122" r:id="rId1082" display="..\PIANTINE_IMMOBILI\Fiorini\Via Fiorini n.13\Catastali\INT_39_PIANTINA_CATASTALE.TIF" xr:uid="{00000000-0004-0000-0000-000024050000}"/>
    <hyperlink ref="AL239" r:id="rId1083" display="..\PIANTINE_IMMOBILI\Novacella\Civico 23\Catastali\INT_12_VISURA_CATASTALE.pdf" xr:uid="{00000000-0004-0000-0000-000025050000}"/>
    <hyperlink ref="AN239" r:id="rId1084" display="..\PIANTINE_IMMOBILI\Novacella\Civico 23\Catastali\INT_12_PIANTINA_CATASTALE.png" xr:uid="{00000000-0004-0000-0000-000026050000}"/>
    <hyperlink ref="AV239" r:id="rId1085" display="..\PIANTINE_IMMOBILI\Novacella\Civico 23\File PDF\INT_12.pdf" xr:uid="{00000000-0004-0000-0000-000027050000}"/>
    <hyperlink ref="W147" r:id="rId1086" display="..\INQUILINI\FIORINI_15\INT_21_A10_LORENZETTI_ALFREDO\INTEGRAZIONE_DEPOSITO_CAUZIONALE.pdf" xr:uid="{00000000-0004-0000-0000-000028050000}"/>
    <hyperlink ref="W239" r:id="rId1087" display="..\INQUILINI\NOVACELLA_23\INT_12_RENDINI_ITALIA\INTEGRAZIONE_DEPOSITO_CAUZIONALE.pdf" xr:uid="{00000000-0004-0000-0000-000029050000}"/>
    <hyperlink ref="AV35" r:id="rId1088" display="..\PIANTINE_IMMOBILI\Bonifazi\Via Bonifazzi 48B\File PDF\INT_4.pdf" xr:uid="{00000000-0004-0000-0000-00002A050000}"/>
    <hyperlink ref="AN87" r:id="rId1089" display="..\PIANTINE_IMMOBILI\Fiorini\Via Fiorini n.13\Catastali\INT_4_PIANTINA_CATASTALE.TIF" xr:uid="{00000000-0004-0000-0000-00002B050000}"/>
    <hyperlink ref="AL211" r:id="rId1090" display="..\PIANTINE_IMMOBILI\Novacella\Civico 19\Catastali\INT_1_VISURA_CATASTALE.pdf" xr:uid="{00000000-0004-0000-0000-00002C050000}"/>
    <hyperlink ref="AN211" r:id="rId1091" display="..\PIANTINE_IMMOBILI\Novacella\Civico 19\Catastali\INT_1_PIANTINA_CATASTALE.png" xr:uid="{00000000-0004-0000-0000-00002D050000}"/>
    <hyperlink ref="AV211" r:id="rId1092" display="..\PIANTINE_IMMOBILI\Novacella\Civico 19\File PDF\INT_1.pdf" xr:uid="{00000000-0004-0000-0000-00002E050000}"/>
    <hyperlink ref="W142" r:id="rId1093" display="..\INQUILINI\FIORINI_15\INT_16_SALA_LEANDRA\INTEGRAZIONE_DEPOSITO_CAUZIONALE.pdf" xr:uid="{00000000-0004-0000-0000-00002F050000}"/>
    <hyperlink ref="AN101" r:id="rId1094" display="..\PIANTINE_IMMOBILI\Fiorini\Via Fiorini n.13\Catastali\INT_18_PIANTINA_CATASTALE.TIF" xr:uid="{00000000-0004-0000-0000-000030050000}"/>
    <hyperlink ref="W236" r:id="rId1095" display="..\INQUILINI\NOVACELLA_23\INT_9_A_16_VIGNOLO_CLAUDIO\INTEGRAZIONE_DEPOSITO_CAUZIONALE.pdf" xr:uid="{00000000-0004-0000-0000-000031050000}"/>
    <hyperlink ref="AL236" r:id="rId1096" display="..\PIANTINE_IMMOBILI\Novacella\Civico 23\Catastali\INT_9_VISURA_CATASTALE.pdf" xr:uid="{00000000-0004-0000-0000-000032050000}"/>
    <hyperlink ref="AN236" r:id="rId1097" display="..\PIANTINE_IMMOBILI\Novacella\Civico 23\Catastali\INT_9_PIANTINA_CATASTALE.png" xr:uid="{00000000-0004-0000-0000-000033050000}"/>
    <hyperlink ref="AV236" r:id="rId1098" display="..\PIANTINE_IMMOBILI\Novacella\Civico 23\File PDF\INT_9.pdf" xr:uid="{00000000-0004-0000-0000-000034050000}"/>
    <hyperlink ref="W26" r:id="rId1099" display="..\INQUILINI\BONIFAZI_48_A\INT_9_A_7_RUSSO_SALVATORE\INTEGRAZIONE_DEPOSITO_CAUZIONALE.pdf" xr:uid="{00000000-0004-0000-0000-000037050000}"/>
    <hyperlink ref="BE123" location="Cirelli_M!A1" display="Cirelli_M!A1" xr:uid="{00000000-0004-0000-0000-000038050000}"/>
    <hyperlink ref="BE140" location="Terminiello_G!A1" display="Terminiello_G!A1" xr:uid="{00000000-0004-0000-0000-000039050000}"/>
    <hyperlink ref="BE188" location="Di_Gesu_F!A1" display="Di_Gesu_F!A1" xr:uid="{00000000-0004-0000-0000-00003A050000}"/>
    <hyperlink ref="BE226" location="Passi_M!A1" display="Passi_M!A1" xr:uid="{00000000-0004-0000-0000-00003B050000}"/>
    <hyperlink ref="BE205" location="Marino_G!A1" display="Marino_G!A1" xr:uid="{00000000-0004-0000-0000-00003C050000}"/>
    <hyperlink ref="R127" r:id="rId1100" display="..\INQUILINI\FIORINI_15\INT_1_A19_ROSSI_LILIANA\INDENNITA'_DI_OCCUPAZIONE_1_GENNAIO_2020.pdf" xr:uid="{00000000-0004-0000-0000-00003D050000}"/>
    <hyperlink ref="R246" r:id="rId1101" display="..\INQUILINI\NOVACELLA_25\INT_3_A18_C6_PATRIZI_PIERO\INDENNITA'_DI_OCCUPAZIONE_1_GENNAIO_2020.pdf" xr:uid="{00000000-0004-0000-0000-00003E050000}"/>
    <hyperlink ref="AV240" r:id="rId1102" display="..\PIANTINE_IMMOBILI\Novacella\Civico 23\File PDF\INT_13.pdf" xr:uid="{00000000-0004-0000-0000-00003F050000}"/>
    <hyperlink ref="AV244" r:id="rId1103" display="..\PIANTINE_IMMOBILI\Novacella\Civico 25\File PDF\INT_1.pdf" xr:uid="{00000000-0004-0000-0000-000040050000}"/>
    <hyperlink ref="BE261" location="Il_Barroccio_2015!A1" display="Il_Barroccio_2015!A1" xr:uid="{00000000-0004-0000-0000-000041050000}"/>
    <hyperlink ref="BE270" location="Chen_G!A1" display="Chen_G!A1" xr:uid="{00000000-0004-0000-0000-000042050000}"/>
    <hyperlink ref="BE170" location="Rotonda!A1" display="Rotonda!A1" xr:uid="{00000000-0004-0000-0000-000043050000}"/>
    <hyperlink ref="BE219" location="Asilo_Savoia_novacella!A1" display="Asilo_Savoia_novacella!A1" xr:uid="{00000000-0004-0000-0000-000044050000}"/>
    <hyperlink ref="BE20" location="Asilo_Savoia_bonifazi!A1" display="Asilo_Savoia_bonifazi!A1" xr:uid="{00000000-0004-0000-0000-000045050000}"/>
    <hyperlink ref="BE169" location="Suriaca!A1" display="Suriaca!A1" xr:uid="{00000000-0004-0000-0000-000046050000}"/>
    <hyperlink ref="AN221" r:id="rId1104" display="..\PIANTINE_IMMOBILI\Novacella\Civico 19\Catastali\INT_11_PIANTINA_CATASTALE.png" xr:uid="{00000000-0004-0000-0000-000047050000}"/>
    <hyperlink ref="AV221" r:id="rId1105" display="..\PIANTINE_IMMOBILI\Novacella\Civico 19\File PDF\INT_11.pdf" xr:uid="{00000000-0004-0000-0000-000048050000}"/>
    <hyperlink ref="BE259" location="Barboni_M!A1" display="Barboni_M!A1" xr:uid="{00000000-0004-0000-0000-000049050000}"/>
    <hyperlink ref="BE157" location="Bc_di_Piccinini!A1" display="Bc_di_Piccinini!A1" xr:uid="{00000000-0004-0000-0000-00004A050000}"/>
    <hyperlink ref="BE17" location="Cazaturificio_Lori!A1" display="Cazaturificio_Lori!A1" xr:uid="{00000000-0004-0000-0000-00004B050000}"/>
    <hyperlink ref="BE173" location="Vacanza_Romana!A1" display="Vacanza_Romana!A1" xr:uid="{00000000-0004-0000-0000-00004C050000}"/>
    <hyperlink ref="AJ216" r:id="rId1106" xr:uid="{00000000-0004-0000-0000-00004D050000}"/>
    <hyperlink ref="W220" r:id="rId1107" display="..\INQUILINI\NOVACELLA_19\INT_9_OPERA_PIA_ASILO_SAVOIA\DEPOSITO_CAUZIONALE.pdf" xr:uid="{00000000-0004-0000-0000-00004E050000}"/>
    <hyperlink ref="AJ225" r:id="rId1108" xr:uid="{00000000-0004-0000-0000-00004F050000}"/>
    <hyperlink ref="AB227" r:id="rId1109" xr:uid="{00000000-0004-0000-0000-000050050000}"/>
    <hyperlink ref="AJ253" r:id="rId1110" xr:uid="{00000000-0004-0000-0000-000051050000}"/>
    <hyperlink ref="AJ89" r:id="rId1111" xr:uid="{00000000-0004-0000-0000-000054050000}"/>
    <hyperlink ref="AJ202" r:id="rId1112" xr:uid="{00000000-0004-0000-0000-000055050000}"/>
    <hyperlink ref="AJ25" r:id="rId1113" xr:uid="{00000000-0004-0000-0000-000056050000}"/>
    <hyperlink ref="K106" r:id="rId1114" xr:uid="{00000000-0004-0000-0000-000057050000}"/>
    <hyperlink ref="AB207" r:id="rId1115" xr:uid="{00000000-0004-0000-0000-000059050000}"/>
    <hyperlink ref="AJ4" r:id="rId1116" xr:uid="{00000000-0004-0000-0000-00005F050000}"/>
    <hyperlink ref="K108" r:id="rId1117" xr:uid="{1C1CE07F-6822-474A-AA7B-13CBE157DA8F}"/>
    <hyperlink ref="K135" r:id="rId1118" xr:uid="{0D9BA79D-967C-44D1-B3D2-A40CF114445A}"/>
    <hyperlink ref="K137" r:id="rId1119" xr:uid="{FEB54417-11A2-4848-B56A-70B5F1564C3D}"/>
    <hyperlink ref="F28" r:id="rId1120" display="ORLANDUCCI Enzo" xr:uid="{00000000-0004-0000-0000-00005A050000}"/>
    <hyperlink ref="F7" r:id="rId1121" display="Spagna Hotel S.r.l. " xr:uid="{00000000-0004-0000-0000-000095040000}"/>
    <hyperlink ref="F119" r:id="rId1122" display="MARROCCO Giuliana" xr:uid="{00000000-0004-0000-0000-00005A040000}"/>
    <hyperlink ref="F97" r:id="rId1123" display="BASSOLINO Giuseppe" xr:uid="{00000000-0004-0000-0000-00004A040000}"/>
    <hyperlink ref="F25" r:id="rId1124" display="ORLANDUCCI Enzo" xr:uid="{00000000-0004-0000-0000-000011040000}"/>
    <hyperlink ref="F281" r:id="rId1125" display="Eu Consulting &amp; Services S.r.l." xr:uid="{00000000-0004-0000-0000-00009C030000}"/>
    <hyperlink ref="F33" r:id="rId1126" display="MACCIONI Ornella" xr:uid="{00000000-0004-0000-0000-000096030000}"/>
    <hyperlink ref="F166" r:id="rId1127" display="Appartamenti Pradri Somaschi" xr:uid="{00000000-0004-0000-0000-00008B030000}"/>
    <hyperlink ref="F202" r:id="rId1128" display="SAMPIERI Serena" xr:uid="{00000000-0004-0000-0000-00009C010000}"/>
    <hyperlink ref="F89" r:id="rId1129" display="TOCCACELI Virgilia" xr:uid="{00000000-0004-0000-0000-000084010000}"/>
    <hyperlink ref="AJ91" r:id="rId1130" xr:uid="{AE354A3C-2FB3-436F-8803-84A093F7302C}"/>
    <hyperlink ref="K207" r:id="rId1131" display="mailto:daniele.mieli@gmail.com" xr:uid="{D010A01B-7B32-4DB8-9752-B10EA5A8E1A7}"/>
    <hyperlink ref="K216" r:id="rId1132" xr:uid="{889255F4-10BC-45FF-A462-212F2F482216}"/>
    <hyperlink ref="K206" r:id="rId1133" xr:uid="{A1FCC4AD-2209-4AAF-9C48-66BCCC3459AF}"/>
    <hyperlink ref="AN16" r:id="rId1134" display="..\PIANTINE_IMMOBILI\Babuino\PIANTINE_CATASTALI\SPAGNA_1_A.pdf" xr:uid="{00000000-0004-0000-0000-000014000000}"/>
    <hyperlink ref="L9" r:id="rId1135" display="svilupposrl2017@legalmail.it" xr:uid="{C2907931-F37E-417D-81B3-41BCBF7239D2}"/>
    <hyperlink ref="K9" r:id="rId1136" xr:uid="{70EF0980-3F18-49E7-94FC-587689691B81}"/>
    <hyperlink ref="K264" r:id="rId1137" xr:uid="{DC0DC526-20CF-4B65-A6AC-37110DFF37FA}"/>
    <hyperlink ref="AJ33" r:id="rId1138" xr:uid="{143927FC-2B9B-4E88-9B9A-7C86E85B87E2}"/>
    <hyperlink ref="AJ119" r:id="rId1139" xr:uid="{106581C7-49D4-4AD2-861C-6A214F4F12ED}"/>
    <hyperlink ref="AB222" r:id="rId1140" xr:uid="{00000000-0004-0000-0000-000001010000}"/>
    <hyperlink ref="K100" r:id="rId1141" xr:uid="{DD7459E3-3CB8-4FE7-877F-8F3E275E243E}"/>
    <hyperlink ref="L10" r:id="rId1142" display="svilupposrl2017@legalmail.it" xr:uid="{63EF2248-C9A4-4C3F-9809-7C2295F1D27F}"/>
    <hyperlink ref="AJ86" r:id="rId1143" xr:uid="{9374F674-3CBD-4EF7-B399-43C297A425B3}"/>
    <hyperlink ref="AJ129" r:id="rId1144" xr:uid="{B201CE59-070D-41B3-9865-D0E90FE0CEAB}"/>
    <hyperlink ref="K138" r:id="rId1145" xr:uid="{397535B5-21B7-423D-9C20-95AC1928530B}"/>
    <hyperlink ref="G138" r:id="rId1146" xr:uid="{EA4B6D0A-8947-4B5B-BD00-2179A4377FDA}"/>
    <hyperlink ref="D268" r:id="rId1147" xr:uid="{00000000-0004-0000-0000-0000BC030000}"/>
    <hyperlink ref="D128" r:id="rId1148" xr:uid="{00000000-0004-0000-0000-00004E030000}"/>
    <hyperlink ref="D85" r:id="rId1149" xr:uid="{00000000-0004-0000-0000-0000E2020000}"/>
    <hyperlink ref="D235" r:id="rId1150" xr:uid="{00000000-0004-0000-0000-0000BA020000}"/>
    <hyperlink ref="D272" r:id="rId1151" xr:uid="{00000000-0004-0000-0000-0000A1020000}"/>
    <hyperlink ref="D270" r:id="rId1152" xr:uid="{00000000-0004-0000-0000-00009B020000}"/>
    <hyperlink ref="D265" r:id="rId1153" xr:uid="{00000000-0004-0000-0000-000088020000}"/>
    <hyperlink ref="D264" r:id="rId1154" xr:uid="{00000000-0004-0000-0000-000084020000}"/>
    <hyperlink ref="D263" r:id="rId1155" xr:uid="{00000000-0004-0000-0000-00007C020000}"/>
    <hyperlink ref="D262" r:id="rId1156" xr:uid="{00000000-0004-0000-0000-000078020000}"/>
    <hyperlink ref="D205" r:id="rId1157" xr:uid="{00000000-0004-0000-0000-000075020000}"/>
    <hyperlink ref="D4" r:id="rId1158" xr:uid="{00000000-0004-0000-0000-000067020000}"/>
    <hyperlink ref="D157" r:id="rId1159" xr:uid="{00000000-0004-0000-0000-00008E010000}"/>
    <hyperlink ref="D127" r:id="rId1160" xr:uid="{00000000-0004-0000-0000-00008B010000}"/>
    <hyperlink ref="D213" r:id="rId1161" xr:uid="{00000000-0004-0000-0000-000089010000}"/>
    <hyperlink ref="D212" r:id="rId1162" xr:uid="{00000000-0004-0000-0000-000088010000}"/>
    <hyperlink ref="D211" r:id="rId1163" xr:uid="{00000000-0004-0000-0000-000087010000}"/>
    <hyperlink ref="D204" r:id="rId1164" xr:uid="{00000000-0004-0000-0000-000083010000}"/>
    <hyperlink ref="D203" r:id="rId1165" xr:uid="{00000000-0004-0000-0000-00007B010000}"/>
    <hyperlink ref="D178" r:id="rId1166" xr:uid="{00000000-0004-0000-0000-000078010000}"/>
    <hyperlink ref="D177" r:id="rId1167" xr:uid="{00000000-0004-0000-0000-000077010000}"/>
    <hyperlink ref="D282" r:id="rId1168" xr:uid="{00000000-0004-0000-0000-000065010000}"/>
    <hyperlink ref="D281" r:id="rId1169" xr:uid="{00000000-0004-0000-0000-000064010000}"/>
    <hyperlink ref="D280" r:id="rId1170" xr:uid="{00000000-0004-0000-0000-000063010000}"/>
    <hyperlink ref="D278" r:id="rId1171" xr:uid="{00000000-0004-0000-0000-000062010000}"/>
    <hyperlink ref="D277" r:id="rId1172" xr:uid="{00000000-0004-0000-0000-000061010000}"/>
    <hyperlink ref="D276" r:id="rId1173" xr:uid="{00000000-0004-0000-0000-000060010000}"/>
    <hyperlink ref="D260" r:id="rId1174" xr:uid="{00000000-0004-0000-0000-00005B010000}"/>
    <hyperlink ref="D269" r:id="rId1175" xr:uid="{00000000-0004-0000-0000-000059010000}"/>
    <hyperlink ref="D267" r:id="rId1176" xr:uid="{00000000-0004-0000-0000-000058010000}"/>
    <hyperlink ref="D266" r:id="rId1177" xr:uid="{00000000-0004-0000-0000-000057010000}"/>
    <hyperlink ref="D261" r:id="rId1178" xr:uid="{00000000-0004-0000-0000-000056010000}"/>
    <hyperlink ref="D159" r:id="rId1179" xr:uid="{00000000-0004-0000-0000-00004B010000}"/>
    <hyperlink ref="D158" r:id="rId1180" xr:uid="{00000000-0004-0000-0000-00004A010000}"/>
    <hyperlink ref="D60" r:id="rId1181" xr:uid="{00000000-0004-0000-0000-0000AB000000}"/>
    <hyperlink ref="D84" r:id="rId1182" xr:uid="{00000000-0004-0000-0000-00009E000000}"/>
    <hyperlink ref="D61" r:id="rId1183" display="Atto di acquisto" xr:uid="{00000000-0004-0000-0000-00009D000000}"/>
    <hyperlink ref="D59" r:id="rId1184" xr:uid="{00000000-0004-0000-0000-00009C000000}"/>
    <hyperlink ref="D58" r:id="rId1185" xr:uid="{00000000-0004-0000-0000-00009B000000}"/>
    <hyperlink ref="D57" r:id="rId1186" xr:uid="{00000000-0004-0000-0000-00009A000000}"/>
    <hyperlink ref="D55" r:id="rId1187" display="Piantina piano terra" xr:uid="{00000000-0004-0000-0000-000099000000}"/>
    <hyperlink ref="D50" r:id="rId1188" xr:uid="{00000000-0004-0000-0000-000097000000}"/>
    <hyperlink ref="D47" r:id="rId1189" xr:uid="{00000000-0004-0000-0000-000094000000}"/>
    <hyperlink ref="D46" r:id="rId1190" xr:uid="{00000000-0004-0000-0000-000093000000}"/>
    <hyperlink ref="D35" r:id="rId1191" xr:uid="{00000000-0004-0000-0000-00008B000000}"/>
    <hyperlink ref="D34" r:id="rId1192" xr:uid="{00000000-0004-0000-0000-00008A000000}"/>
    <hyperlink ref="D32" r:id="rId1193" xr:uid="{00000000-0004-0000-0000-000059000000}"/>
    <hyperlink ref="D20" r:id="rId1194" xr:uid="{00000000-0004-0000-0000-000046000000}"/>
    <hyperlink ref="D7" r:id="rId1195" xr:uid="{00000000-0004-0000-0000-000045000000}"/>
    <hyperlink ref="D9" r:id="rId1196" xr:uid="{00000000-0004-0000-0000-00003F000000}"/>
    <hyperlink ref="D19" r:id="rId1197" xr:uid="{00000000-0004-0000-0000-00003B000000}"/>
    <hyperlink ref="D18" r:id="rId1198" xr:uid="{00000000-0004-0000-0000-00003A000000}"/>
    <hyperlink ref="D8" r:id="rId1199" xr:uid="{00000000-0004-0000-0000-000039000000}"/>
    <hyperlink ref="D5" r:id="rId1200" xr:uid="{00000000-0004-0000-0000-000038000000}"/>
    <hyperlink ref="D6" r:id="rId1201" xr:uid="{00000000-0004-0000-0000-000037000000}"/>
    <hyperlink ref="F90" r:id="rId1202" display="TOCCACELI Virgilia" xr:uid="{F696B657-D684-4A74-9E34-F0B1365E069D}"/>
  </hyperlinks>
  <pageMargins left="0.7" right="0.7" top="0.75" bottom="0.75" header="0.3" footer="0.3"/>
  <pageSetup paperSize="8" scale="18" orientation="landscape" r:id="rId1203"/>
  <legacyDrawing r:id="rId12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2025-02-17T10:35:08Z</dcterms:modified>
</cp:coreProperties>
</file>